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5910" windowWidth="11940" windowHeight="5520" tabRatio="901" activeTab="6"/>
  </bookViews>
  <sheets>
    <sheet name="приложение1" sheetId="38" r:id="rId1"/>
    <sheet name="приложение3" sheetId="39" r:id="rId2"/>
    <sheet name="приложение 2" sheetId="40" r:id="rId3"/>
    <sheet name="приложение4" sheetId="41" r:id="rId4"/>
    <sheet name="приложение5" sheetId="42" r:id="rId5"/>
    <sheet name="приложение6" sheetId="43" r:id="rId6"/>
    <sheet name="Приложение7" sheetId="44" r:id="rId7"/>
  </sheets>
  <externalReferences>
    <externalReference r:id="rId8"/>
  </externalReferences>
  <definedNames>
    <definedName name="А1">приложение4!$B:$B</definedName>
    <definedName name="_xlnm.Print_Area" localSheetId="3">приложение4!$144:$192</definedName>
  </definedNames>
  <calcPr calcId="124519" refMode="R1C1"/>
</workbook>
</file>

<file path=xl/calcChain.xml><?xml version="1.0" encoding="utf-8"?>
<calcChain xmlns="http://schemas.openxmlformats.org/spreadsheetml/2006/main">
  <c r="D27" i="39"/>
  <c r="C27"/>
  <c r="D25"/>
  <c r="C25"/>
  <c r="D23"/>
  <c r="C23"/>
  <c r="D21"/>
  <c r="C21"/>
  <c r="D20"/>
  <c r="C20"/>
  <c r="D18"/>
  <c r="C18"/>
  <c r="D17"/>
  <c r="C17"/>
  <c r="D15"/>
  <c r="C15"/>
  <c r="D13"/>
  <c r="C13"/>
  <c r="D12"/>
  <c r="C12"/>
  <c r="D11"/>
  <c r="C11"/>
  <c r="D10"/>
  <c r="C10"/>
  <c r="D9"/>
  <c r="C9"/>
  <c r="D16" l="1"/>
  <c r="C16"/>
  <c r="AB31" i="43"/>
  <c r="L31"/>
  <c r="AB36"/>
  <c r="L36"/>
  <c r="AB7" i="42"/>
  <c r="L7"/>
  <c r="AB13"/>
  <c r="L13"/>
  <c r="E119" i="41"/>
  <c r="E118"/>
  <c r="E117"/>
  <c r="E116"/>
  <c r="E115"/>
  <c r="E114"/>
  <c r="E113"/>
  <c r="E165"/>
  <c r="D133"/>
  <c r="D121"/>
  <c r="C121"/>
  <c r="C107"/>
  <c r="C106" s="1"/>
  <c r="C105" s="1"/>
  <c r="C113"/>
  <c r="C114"/>
  <c r="C115"/>
  <c r="C116"/>
  <c r="C117"/>
  <c r="C118"/>
  <c r="D89" l="1"/>
  <c r="C89"/>
  <c r="D90"/>
  <c r="C90"/>
  <c r="D94"/>
  <c r="C91"/>
  <c r="C92"/>
  <c r="D51"/>
  <c r="C51"/>
  <c r="D52"/>
  <c r="C52"/>
  <c r="D201"/>
  <c r="C201"/>
  <c r="D202"/>
  <c r="C202"/>
  <c r="D203"/>
  <c r="D204"/>
  <c r="D205"/>
  <c r="D206"/>
  <c r="D207"/>
  <c r="C203"/>
  <c r="C204"/>
  <c r="C205"/>
  <c r="C206"/>
  <c r="C207"/>
  <c r="D183"/>
  <c r="D184"/>
  <c r="D185"/>
  <c r="C183"/>
  <c r="C184"/>
  <c r="C185"/>
  <c r="E163" l="1"/>
  <c r="E162"/>
  <c r="E161"/>
  <c r="E160"/>
  <c r="E159"/>
  <c r="D159"/>
  <c r="D160"/>
  <c r="D161"/>
  <c r="D162"/>
  <c r="C159"/>
  <c r="C160"/>
  <c r="C161"/>
  <c r="C162"/>
  <c r="D147"/>
  <c r="D148"/>
  <c r="D149"/>
  <c r="D150"/>
  <c r="D151"/>
  <c r="C147"/>
  <c r="C148"/>
  <c r="C149"/>
  <c r="C150"/>
  <c r="C151"/>
  <c r="E131"/>
  <c r="E130"/>
  <c r="E129"/>
  <c r="E128"/>
  <c r="D128"/>
  <c r="D129"/>
  <c r="D130"/>
  <c r="C128"/>
  <c r="C123" s="1"/>
  <c r="C122" s="1"/>
  <c r="C129"/>
  <c r="C130"/>
  <c r="D123"/>
  <c r="D122" s="1"/>
  <c r="D124"/>
  <c r="D125"/>
  <c r="D126"/>
  <c r="C124"/>
  <c r="C125"/>
  <c r="C126"/>
  <c r="D111" l="1"/>
  <c r="D110" s="1"/>
  <c r="D109" s="1"/>
  <c r="C111"/>
  <c r="C110" s="1"/>
  <c r="C109" s="1"/>
  <c r="D107"/>
  <c r="D106" s="1"/>
  <c r="D105" s="1"/>
  <c r="D95" l="1"/>
  <c r="D42"/>
  <c r="D41" s="1"/>
  <c r="C42"/>
  <c r="C41" s="1"/>
  <c r="E40"/>
  <c r="D38"/>
  <c r="C38"/>
  <c r="E41" l="1"/>
  <c r="D8" i="40"/>
  <c r="C8"/>
  <c r="D9"/>
  <c r="C9"/>
  <c r="E23"/>
  <c r="E22"/>
  <c r="C36"/>
  <c r="D50"/>
  <c r="C50"/>
  <c r="C45"/>
  <c r="D45"/>
  <c r="E41"/>
  <c r="E40"/>
  <c r="D37"/>
  <c r="C37"/>
  <c r="D38"/>
  <c r="C38"/>
  <c r="D40"/>
  <c r="C40"/>
  <c r="D30"/>
  <c r="D31"/>
  <c r="D33"/>
  <c r="D26"/>
  <c r="D27"/>
  <c r="D28"/>
  <c r="E16"/>
  <c r="E15"/>
  <c r="E14"/>
  <c r="E12"/>
  <c r="D14"/>
  <c r="D15"/>
  <c r="C14"/>
  <c r="C15"/>
  <c r="D9" i="38"/>
  <c r="D7" s="1"/>
  <c r="C9"/>
  <c r="C7" s="1"/>
  <c r="E13"/>
  <c r="E12"/>
  <c r="E11"/>
  <c r="E10"/>
  <c r="E21"/>
  <c r="E20"/>
  <c r="E18"/>
  <c r="E17"/>
  <c r="E16"/>
  <c r="D17"/>
  <c r="D16" s="1"/>
  <c r="C17"/>
  <c r="C16" s="1"/>
  <c r="AF36" i="43"/>
  <c r="AB35"/>
  <c r="L35"/>
  <c r="L34" s="1"/>
  <c r="L33" s="1"/>
  <c r="L32" s="1"/>
  <c r="AF31"/>
  <c r="AB30"/>
  <c r="AB29" s="1"/>
  <c r="L30"/>
  <c r="L29" s="1"/>
  <c r="L28" s="1"/>
  <c r="L27" s="1"/>
  <c r="AB10"/>
  <c r="L10"/>
  <c r="AF15" i="42"/>
  <c r="AF14"/>
  <c r="AF13"/>
  <c r="AF7"/>
  <c r="D8" i="39"/>
  <c r="C8"/>
  <c r="D14"/>
  <c r="C14"/>
  <c r="D19"/>
  <c r="C19"/>
  <c r="D22"/>
  <c r="C22"/>
  <c r="D24"/>
  <c r="C24"/>
  <c r="D26"/>
  <c r="C26"/>
  <c r="D52" i="40"/>
  <c r="D49" s="1"/>
  <c r="C52"/>
  <c r="D46"/>
  <c r="C46"/>
  <c r="D43"/>
  <c r="D42" s="1"/>
  <c r="C43"/>
  <c r="C42" s="1"/>
  <c r="D22"/>
  <c r="C22"/>
  <c r="D24"/>
  <c r="C24"/>
  <c r="D17"/>
  <c r="C17"/>
  <c r="C10"/>
  <c r="D10"/>
  <c r="E23" i="41"/>
  <c r="E22"/>
  <c r="D21"/>
  <c r="D20" s="1"/>
  <c r="D19" s="1"/>
  <c r="C21"/>
  <c r="C20" s="1"/>
  <c r="E200"/>
  <c r="D199"/>
  <c r="D198" s="1"/>
  <c r="C197"/>
  <c r="C196" s="1"/>
  <c r="C195" s="1"/>
  <c r="C194" s="1"/>
  <c r="C193" s="1"/>
  <c r="C198"/>
  <c r="C199"/>
  <c r="D191"/>
  <c r="D190" s="1"/>
  <c r="D189" s="1"/>
  <c r="D188" s="1"/>
  <c r="D187" s="1"/>
  <c r="C191"/>
  <c r="C190" s="1"/>
  <c r="C189" s="1"/>
  <c r="C188" s="1"/>
  <c r="C187" s="1"/>
  <c r="D181"/>
  <c r="D180" s="1"/>
  <c r="D179" s="1"/>
  <c r="C181"/>
  <c r="C180" s="1"/>
  <c r="C179" s="1"/>
  <c r="D177"/>
  <c r="D176" s="1"/>
  <c r="D175" s="1"/>
  <c r="C177"/>
  <c r="C176" s="1"/>
  <c r="C175" s="1"/>
  <c r="D172"/>
  <c r="D171" s="1"/>
  <c r="D170" s="1"/>
  <c r="D169" s="1"/>
  <c r="C172"/>
  <c r="C171" s="1"/>
  <c r="C170" s="1"/>
  <c r="C169" s="1"/>
  <c r="D167"/>
  <c r="D166" s="1"/>
  <c r="D165" s="1"/>
  <c r="D164" s="1"/>
  <c r="C167"/>
  <c r="C166" s="1"/>
  <c r="C165" s="1"/>
  <c r="C164" s="1"/>
  <c r="D157"/>
  <c r="D156" s="1"/>
  <c r="D155" s="1"/>
  <c r="C157"/>
  <c r="C156" s="1"/>
  <c r="C155" s="1"/>
  <c r="C154" s="1"/>
  <c r="D132"/>
  <c r="D120" s="1"/>
  <c r="D137"/>
  <c r="D136" s="1"/>
  <c r="D135" s="1"/>
  <c r="C137"/>
  <c r="C136" s="1"/>
  <c r="C135" s="1"/>
  <c r="D142"/>
  <c r="D141" s="1"/>
  <c r="D140" s="1"/>
  <c r="C142"/>
  <c r="C141" s="1"/>
  <c r="C140" s="1"/>
  <c r="E124"/>
  <c r="L26" i="43" l="1"/>
  <c r="L25" s="1"/>
  <c r="C6" i="39"/>
  <c r="D174" i="41"/>
  <c r="D153"/>
  <c r="E140"/>
  <c r="C134"/>
  <c r="C133" s="1"/>
  <c r="C132" s="1"/>
  <c r="C120" s="1"/>
  <c r="C49" i="40"/>
  <c r="C35"/>
  <c r="E9" i="38"/>
  <c r="D154" i="41"/>
  <c r="E154" s="1"/>
  <c r="E155"/>
  <c r="D36" i="40"/>
  <c r="D35" s="1"/>
  <c r="E135" i="41"/>
  <c r="D134"/>
  <c r="E198"/>
  <c r="D197"/>
  <c r="AF29" i="43"/>
  <c r="C174" i="41"/>
  <c r="C153" s="1"/>
  <c r="C146" s="1"/>
  <c r="C145" s="1"/>
  <c r="C144" s="1"/>
  <c r="E199"/>
  <c r="AF30" i="43"/>
  <c r="AF35"/>
  <c r="D6" i="39"/>
  <c r="AB28" i="43"/>
  <c r="AB34"/>
  <c r="C21" i="40"/>
  <c r="D21"/>
  <c r="E20" i="41"/>
  <c r="C19"/>
  <c r="E19" s="1"/>
  <c r="E21"/>
  <c r="E100"/>
  <c r="E97"/>
  <c r="E96"/>
  <c r="C95"/>
  <c r="C94" s="1"/>
  <c r="D99"/>
  <c r="D98" s="1"/>
  <c r="C99"/>
  <c r="C98" s="1"/>
  <c r="D104"/>
  <c r="D103" s="1"/>
  <c r="D102" s="1"/>
  <c r="D101" s="1"/>
  <c r="C104"/>
  <c r="C103" s="1"/>
  <c r="C102" s="1"/>
  <c r="C101" s="1"/>
  <c r="L8" i="43" l="1"/>
  <c r="D146" i="41"/>
  <c r="D145" s="1"/>
  <c r="D144" s="1"/>
  <c r="E98"/>
  <c r="C93"/>
  <c r="E95"/>
  <c r="C6" i="40"/>
  <c r="E99" i="41"/>
  <c r="D196"/>
  <c r="D195" s="1"/>
  <c r="D194" s="1"/>
  <c r="D193" s="1"/>
  <c r="E197"/>
  <c r="D6" i="40"/>
  <c r="AF28" i="43"/>
  <c r="AB27"/>
  <c r="AF34"/>
  <c r="AB33"/>
  <c r="D87" i="41"/>
  <c r="D86" s="1"/>
  <c r="D85" s="1"/>
  <c r="D84" s="1"/>
  <c r="D83" s="1"/>
  <c r="C87"/>
  <c r="C86" s="1"/>
  <c r="C85" s="1"/>
  <c r="C84" s="1"/>
  <c r="C83" s="1"/>
  <c r="D81"/>
  <c r="D80" s="1"/>
  <c r="D79" s="1"/>
  <c r="D78" s="1"/>
  <c r="D77" s="1"/>
  <c r="D76" s="1"/>
  <c r="C81"/>
  <c r="C80" s="1"/>
  <c r="C79" s="1"/>
  <c r="C78" s="1"/>
  <c r="C77" s="1"/>
  <c r="C76" s="1"/>
  <c r="D73"/>
  <c r="D72" s="1"/>
  <c r="D71" s="1"/>
  <c r="D70" s="1"/>
  <c r="D69" s="1"/>
  <c r="C73"/>
  <c r="C72" s="1"/>
  <c r="C71" s="1"/>
  <c r="C70" s="1"/>
  <c r="C69" s="1"/>
  <c r="D67"/>
  <c r="D66" s="1"/>
  <c r="D65" s="1"/>
  <c r="D64" s="1"/>
  <c r="D63" s="1"/>
  <c r="C67"/>
  <c r="C66" s="1"/>
  <c r="C65" s="1"/>
  <c r="C64" s="1"/>
  <c r="C63" s="1"/>
  <c r="D61"/>
  <c r="D60" s="1"/>
  <c r="D59" s="1"/>
  <c r="C61"/>
  <c r="C60" s="1"/>
  <c r="C59" s="1"/>
  <c r="D57"/>
  <c r="D56" s="1"/>
  <c r="C57"/>
  <c r="C56" s="1"/>
  <c r="AF27" i="43" l="1"/>
  <c r="D55" i="41"/>
  <c r="D54" s="1"/>
  <c r="D75"/>
  <c r="AF33" i="43"/>
  <c r="AB32"/>
  <c r="AF32" s="1"/>
  <c r="C55" i="41"/>
  <c r="C54" s="1"/>
  <c r="C75"/>
  <c r="D48"/>
  <c r="D47" s="1"/>
  <c r="D46" s="1"/>
  <c r="C48"/>
  <c r="C47" s="1"/>
  <c r="C46" s="1"/>
  <c r="D37"/>
  <c r="C37"/>
  <c r="D35"/>
  <c r="D34" s="1"/>
  <c r="C35"/>
  <c r="C34" s="1"/>
  <c r="D30"/>
  <c r="D29" s="1"/>
  <c r="D28" s="1"/>
  <c r="C30"/>
  <c r="C29" s="1"/>
  <c r="C28" s="1"/>
  <c r="D16"/>
  <c r="D15" s="1"/>
  <c r="D14" s="1"/>
  <c r="C16"/>
  <c r="C15" s="1"/>
  <c r="C14" s="1"/>
  <c r="E141"/>
  <c r="AB26" i="43" l="1"/>
  <c r="D13" i="41"/>
  <c r="D12" s="1"/>
  <c r="D11" s="1"/>
  <c r="D10" s="1"/>
  <c r="C13"/>
  <c r="C12" s="1"/>
  <c r="C11" s="1"/>
  <c r="C10" s="1"/>
  <c r="D33"/>
  <c r="C33"/>
  <c r="C27" s="1"/>
  <c r="C26" s="1"/>
  <c r="C25" s="1"/>
  <c r="C24" s="1"/>
  <c r="D27"/>
  <c r="D26" s="1"/>
  <c r="D25" s="1"/>
  <c r="E46"/>
  <c r="E47"/>
  <c r="E48"/>
  <c r="E49"/>
  <c r="E50"/>
  <c r="E51"/>
  <c r="E52"/>
  <c r="E53"/>
  <c r="E208"/>
  <c r="E207"/>
  <c r="E206"/>
  <c r="E205"/>
  <c r="E204"/>
  <c r="E203"/>
  <c r="E202"/>
  <c r="E201"/>
  <c r="E196"/>
  <c r="E195"/>
  <c r="E194"/>
  <c r="E193"/>
  <c r="E192"/>
  <c r="E191"/>
  <c r="E190"/>
  <c r="E189"/>
  <c r="E188"/>
  <c r="E187"/>
  <c r="E186"/>
  <c r="E185"/>
  <c r="E184"/>
  <c r="E183"/>
  <c r="E178"/>
  <c r="E177"/>
  <c r="E176"/>
  <c r="E175"/>
  <c r="E174"/>
  <c r="E173"/>
  <c r="E172"/>
  <c r="E171"/>
  <c r="E170"/>
  <c r="E169"/>
  <c r="E168"/>
  <c r="E167"/>
  <c r="E166"/>
  <c r="E164"/>
  <c r="E158"/>
  <c r="E157"/>
  <c r="E156"/>
  <c r="E153"/>
  <c r="E152"/>
  <c r="E151"/>
  <c r="E150"/>
  <c r="E149"/>
  <c r="E148"/>
  <c r="E147"/>
  <c r="E146"/>
  <c r="E145"/>
  <c r="E144"/>
  <c r="E143"/>
  <c r="E142"/>
  <c r="E138"/>
  <c r="E137"/>
  <c r="E136"/>
  <c r="E134"/>
  <c r="E133"/>
  <c r="E132"/>
  <c r="E127"/>
  <c r="E126"/>
  <c r="E125"/>
  <c r="E123"/>
  <c r="E122"/>
  <c r="E121"/>
  <c r="E120"/>
  <c r="E112"/>
  <c r="E111"/>
  <c r="E110"/>
  <c r="E109"/>
  <c r="E108"/>
  <c r="E107"/>
  <c r="E106"/>
  <c r="E105"/>
  <c r="E104"/>
  <c r="E103"/>
  <c r="E102"/>
  <c r="E10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6"/>
  <c r="E55"/>
  <c r="E54"/>
  <c r="E42"/>
  <c r="E39"/>
  <c r="E38"/>
  <c r="E37"/>
  <c r="E36"/>
  <c r="E35"/>
  <c r="E34"/>
  <c r="E32"/>
  <c r="E31"/>
  <c r="E30"/>
  <c r="E29"/>
  <c r="E28"/>
  <c r="E18"/>
  <c r="E17"/>
  <c r="E16"/>
  <c r="E15"/>
  <c r="E14"/>
  <c r="AB25" i="43" l="1"/>
  <c r="AF26"/>
  <c r="C9" i="41"/>
  <c r="C8" s="1"/>
  <c r="C6" s="1"/>
  <c r="E33"/>
  <c r="E13"/>
  <c r="E10"/>
  <c r="E12"/>
  <c r="E11"/>
  <c r="E27"/>
  <c r="E26"/>
  <c r="AB8" i="43" l="1"/>
  <c r="AF8" s="1"/>
  <c r="AF25"/>
  <c r="E24" i="40"/>
  <c r="E10"/>
  <c r="E35" l="1"/>
  <c r="E39"/>
  <c r="E8"/>
  <c r="E21"/>
  <c r="E25"/>
  <c r="E9"/>
  <c r="E18"/>
  <c r="E52"/>
  <c r="E50"/>
  <c r="E53"/>
  <c r="E47"/>
  <c r="E43"/>
  <c r="E36"/>
  <c r="E38"/>
  <c r="E42"/>
  <c r="E44"/>
  <c r="E46"/>
  <c r="E48"/>
  <c r="E51"/>
  <c r="E11"/>
  <c r="E17"/>
  <c r="E19"/>
  <c r="E6"/>
  <c r="E20"/>
  <c r="E37"/>
  <c r="E45"/>
  <c r="E49"/>
  <c r="E27" i="39"/>
  <c r="E26"/>
  <c r="E25"/>
  <c r="E24"/>
  <c r="E23"/>
  <c r="E22"/>
  <c r="E21"/>
  <c r="E20"/>
  <c r="E19"/>
  <c r="E17"/>
  <c r="E16"/>
  <c r="E15"/>
  <c r="E14"/>
  <c r="E13"/>
  <c r="E12"/>
  <c r="E11"/>
  <c r="E10"/>
  <c r="E9"/>
  <c r="E8"/>
  <c r="E6"/>
  <c r="E19" i="38" l="1"/>
  <c r="E7" l="1"/>
  <c r="E25" i="41" l="1"/>
  <c r="D24"/>
  <c r="E24" l="1"/>
  <c r="D9"/>
  <c r="D8" l="1"/>
  <c r="E9"/>
  <c r="D6" l="1"/>
  <c r="E6" s="1"/>
  <c r="E8"/>
  <c r="E94"/>
  <c r="D91"/>
  <c r="E91" s="1"/>
  <c r="D92"/>
  <c r="E92" s="1"/>
  <c r="D93"/>
  <c r="E93"/>
</calcChain>
</file>

<file path=xl/sharedStrings.xml><?xml version="1.0" encoding="utf-8"?>
<sst xmlns="http://schemas.openxmlformats.org/spreadsheetml/2006/main" count="1320" uniqueCount="528">
  <si>
    <t>Фонд оплаты труда государственных (муниципальных) органов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</si>
  <si>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</si>
  <si>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Непрограммные расходы главных распорядителей бюджетных средств местного бюджета</t>
  </si>
  <si>
    <t>Непрограммные расходы в рамках обеспечения деятельности главных распорядителей бюджетных средств местного бюджета</t>
  </si>
  <si>
    <t>в том числе:</t>
  </si>
  <si>
    <t>Налоги на совокупный доход</t>
  </si>
  <si>
    <t>Наименование</t>
  </si>
  <si>
    <t>Общегосударственные вопросы</t>
  </si>
  <si>
    <t>Резервные фонды</t>
  </si>
  <si>
    <t>Национальная экономика</t>
  </si>
  <si>
    <t>Налог на доходы физических лиц</t>
  </si>
  <si>
    <t>Осуществление первичного воинского учета на территориях, где отсутствуют военные комиссариаты</t>
  </si>
  <si>
    <t>Национальная оборона</t>
  </si>
  <si>
    <t>Мобилизационная и вневойсковая подготовка</t>
  </si>
  <si>
    <t>Благоустройство</t>
  </si>
  <si>
    <t>Другие общегосударственные вопросы</t>
  </si>
  <si>
    <t>Другие вопросы в области национальной экономики</t>
  </si>
  <si>
    <t>Жилищно-коммунальное хозяйство</t>
  </si>
  <si>
    <t>Пенсионное обеспечение</t>
  </si>
  <si>
    <t>Межбюджетные трансферты</t>
  </si>
  <si>
    <t>Охрана объектов растительного и животного мира и среды</t>
  </si>
  <si>
    <t>Резервные средства</t>
  </si>
  <si>
    <t>Социальная политика</t>
  </si>
  <si>
    <t>Доплаты к пенсиям муниципальных служащих</t>
  </si>
  <si>
    <t>Иные пенсии, социальные доплаты к пенсиям</t>
  </si>
  <si>
    <t>Иные выплаты персоналу государственных (муниципальных) органов, за исключением фонда оплаты труда</t>
  </si>
  <si>
    <t>Дорожное хозяйство (дорожные фонды)</t>
  </si>
  <si>
    <t>Уличное освещение</t>
  </si>
  <si>
    <t>Расходы на выплаты по оплате труда работников органов местного самоуправления</t>
  </si>
  <si>
    <t>Расходы на обеспечение функций органов местного самоуправления</t>
  </si>
  <si>
    <t>Резервный фонд администрации муниципальных образований</t>
  </si>
  <si>
    <t>Организация и содержание мест захоронения</t>
  </si>
  <si>
    <t>Прочие мероприятия по благоустройству городских округов и поселений</t>
  </si>
  <si>
    <t>Мероприятия в сфере муниципального управления</t>
  </si>
  <si>
    <t>Дотации бюджетам сельских поселений на выравнивание бюджетной обеспеченности</t>
  </si>
  <si>
    <t>Прочие субсидии бюджетам сельских поселений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</si>
  <si>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</si>
  <si>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</si>
  <si>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Земельный налог с организаций, обладающих земельным участком, расположенным в границах сельских поселений </t>
  </si>
  <si>
    <t xml:space="preserve">Прочие межбюджетные трансферты, передаваемые бюджетам сельских поселений </t>
  </si>
  <si>
    <t>Иные межбюджетные трансферты для выполнения работ по весеннему паводку</t>
  </si>
  <si>
    <t>Защита населения и территории от чрезвычайных ситуаций природного и техногенного характера, гражданская оборона</t>
  </si>
  <si>
    <t>Уплата иных платежей</t>
  </si>
  <si>
    <t>Безвозмездные поступления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</si>
  <si>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</si>
  <si>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разрешений на строительство (за исключением случаев, предусмотренных ГК РФ, иными ФЗ),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ГК РФ, осмотров зданий, сооружений и выдаче рекомендаций об устранении выявленных в ходе таких осмотров нарушений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</si>
  <si>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</si>
  <si>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Охрана окружающей среды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</si>
  <si>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</si>
  <si>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Мероприятия по землеустройству и землепользованию</t>
  </si>
  <si>
    <t>Подпрограмма "Обеспечение деятельности Администрации Аловского сельского поселения"</t>
  </si>
  <si>
    <t>Специальные расходы</t>
  </si>
  <si>
    <t>Проведение выборов в представительные органы муниципального образования Республики Мордовия</t>
  </si>
  <si>
    <t>Обеспечение проведения выборов и референдумов</t>
  </si>
  <si>
    <t>Доходы от сдачи в аренду имущества, составляющего казну сельских поселений (за исключением земельных участков)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</si>
  <si>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</si>
  <si>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Иные межбюджетные трансферты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</si>
  <si>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</si>
  <si>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Мероприятия по укреплению общественного порядка и обеспечению общественной безопасности</t>
  </si>
  <si>
    <t>Основное мероприятие "Информационно-пропагандистское противодействие терроризму и экстремизму"</t>
  </si>
  <si>
    <t>Подпрограмма "Противодействие терроризму и экстремизму,защита жизни граждан, проживающих на территории Аловского сельского поселения от террористических и экстремистских актов"</t>
  </si>
  <si>
    <t>Решение вопросов местного значения,осуществляемое с привлечением средств самообложения граждан</t>
  </si>
  <si>
    <t>Субсидии на софинансирование расходных обязательств  по финансовому обеспечению деятельности органов местного самоуправления и муниципальных учреждений</t>
  </si>
  <si>
    <t>Подпрограмма "Благоустройство сельских территорий"</t>
  </si>
  <si>
    <t>Основное мероприятие «Организация освещения территории,включая архитектурную подсветку зданий, строений, сооружений в том числе с использованием энергосберегающих технологий"</t>
  </si>
  <si>
    <t>Подпрограмма "Текущее содержание сельских территорий"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</si>
  <si>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</si>
  <si>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Основное мероприятие «Текущий ремонт и содержание историко-культурных памятников и памятников искусства"</t>
  </si>
  <si>
    <t>Основное мероприятие  «Прочие мероприятия по содержанию территории сельского поселения»</t>
  </si>
  <si>
    <t>Основное мероприятие "Решение вопросов местного значения,осуществляемое с привлечением средств самообложения граждан"</t>
  </si>
  <si>
    <t>Код дохода по бюджетной классификации</t>
  </si>
  <si>
    <t>% выполнения</t>
  </si>
  <si>
    <t>показателя</t>
  </si>
  <si>
    <t>Доходы бюджета - всего</t>
  </si>
  <si>
    <t>х</t>
  </si>
  <si>
    <t xml:space="preserve">в том числе: </t>
  </si>
  <si>
    <t>Налоговые и неналоговые доходы</t>
  </si>
  <si>
    <t xml:space="preserve"> 000 1000000000 0000 000</t>
  </si>
  <si>
    <t>Налоги на прибыль, доходы</t>
  </si>
  <si>
    <t xml:space="preserve"> 000 1010000000 0000 000</t>
  </si>
  <si>
    <t xml:space="preserve"> 000 1050000000 0000 000</t>
  </si>
  <si>
    <t>Доходы от использования имущества, находящегося в государственной и муниципальной собственности</t>
  </si>
  <si>
    <t xml:space="preserve"> 000 1110000000 0000 000</t>
  </si>
  <si>
    <t>Доходы от продажи материальных и нематериальных активов</t>
  </si>
  <si>
    <t xml:space="preserve"> 000 1140000000 0000 000</t>
  </si>
  <si>
    <t>Прочие неналоговые доходы</t>
  </si>
  <si>
    <t xml:space="preserve"> 000 1170000000 0000 000</t>
  </si>
  <si>
    <t xml:space="preserve"> 000 2000000000 0000 000</t>
  </si>
  <si>
    <t>Безвозмездные поступления от других бюджетов бюджетной системы Российской Федерации</t>
  </si>
  <si>
    <t xml:space="preserve"> 000 2020000000 0000 000</t>
  </si>
  <si>
    <t>Дотации бюджетам бюджетной системы Российской Федерации</t>
  </si>
  <si>
    <t xml:space="preserve"> 000 2021000000 0000 150</t>
  </si>
  <si>
    <t>Субсидии бюджетам бюджетной системы Российской Федерации (межбюджетные субсидии)</t>
  </si>
  <si>
    <t xml:space="preserve"> 000 2022000000 0000 150</t>
  </si>
  <si>
    <t>Субвенции бюджетам бюджетной системы Российской Федерации</t>
  </si>
  <si>
    <t xml:space="preserve"> 000 2023000000 0000 150</t>
  </si>
  <si>
    <t xml:space="preserve"> 000 2024000000 0000 150</t>
  </si>
  <si>
    <t>Единый сельскохозяйственный налог</t>
  </si>
  <si>
    <t>Код расхода по бюджетной классификации</t>
  </si>
  <si>
    <t>% выпол-нения</t>
  </si>
  <si>
    <t>Расходы бюджета - всего</t>
  </si>
  <si>
    <t xml:space="preserve"> 000 0100 0000000000 000</t>
  </si>
  <si>
    <t>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</si>
  <si>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</si>
  <si>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</si>
  <si>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</si>
  <si>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000 0107 0000000000 000</t>
  </si>
  <si>
    <t xml:space="preserve"> 000 0111 0000000000 000</t>
  </si>
  <si>
    <t xml:space="preserve"> 000 0113 0000000000 000</t>
  </si>
  <si>
    <t>Национальная безопасность и правоохранительная деятельность</t>
  </si>
  <si>
    <t xml:space="preserve"> 000 0300 0000000000 000</t>
  </si>
  <si>
    <t xml:space="preserve"> 000 0309 0000000000 000</t>
  </si>
  <si>
    <t xml:space="preserve"> 000 0400 0000000000 000</t>
  </si>
  <si>
    <t xml:space="preserve"> 000 0409 0000000000 000</t>
  </si>
  <si>
    <t xml:space="preserve"> 000 0412 0000000000 000</t>
  </si>
  <si>
    <t xml:space="preserve"> 000 0500 0000000000 000</t>
  </si>
  <si>
    <t xml:space="preserve"> 000 0503 0000000000 000</t>
  </si>
  <si>
    <t xml:space="preserve"> 000 0600 0000000000 000</t>
  </si>
  <si>
    <t>Охрана объектов растительного и животного мира и среды их обитания</t>
  </si>
  <si>
    <t xml:space="preserve"> 000 0603 0000000000 000</t>
  </si>
  <si>
    <t xml:space="preserve"> 000 1000 0000000000 000</t>
  </si>
  <si>
    <t xml:space="preserve"> 000 1001 0000000000 000</t>
  </si>
  <si>
    <t>000 0203 0000000000 000</t>
  </si>
  <si>
    <t>Бюджеты сельских поселений(план)</t>
  </si>
  <si>
    <t>Бюджеты сельских поселений(факт)</t>
  </si>
  <si>
    <t xml:space="preserve"> 000 1060000000 0000 000</t>
  </si>
  <si>
    <t>Налог на имущество</t>
  </si>
  <si>
    <t>Наименование 
показателя</t>
  </si>
  <si>
    <t xml:space="preserve"> 000 1010200001 0000 110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</si>
  <si>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</si>
  <si>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</si>
  <si>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</si>
  <si>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</si>
  <si>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</si>
  <si>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</si>
  <si>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000 1050300001 0000 110</t>
  </si>
  <si>
    <t xml:space="preserve"> 000 1050301001 0000 110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</si>
  <si>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</si>
  <si>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</si>
  <si>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</si>
  <si>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</si>
  <si>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>Дотации на выравнивание бюджетной обеспеченности</t>
  </si>
  <si>
    <t xml:space="preserve"> 000 2021500100 0000 150</t>
  </si>
  <si>
    <t>Прочие субсидии</t>
  </si>
  <si>
    <t xml:space="preserve"> 000 2022999900 0000 150</t>
  </si>
  <si>
    <t>Субвенции местным бюджетам на выполнение передаваемых полномочий субъектов Российской Федерации</t>
  </si>
  <si>
    <t xml:space="preserve"> 000 2023002400 0000 150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</si>
  <si>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</si>
  <si>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</si>
  <si>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>Прочие межбюджетные трансферты, передаваемые бюджетам</t>
  </si>
  <si>
    <t xml:space="preserve"> 000 2024999900 0000 150</t>
  </si>
  <si>
    <t xml:space="preserve"> Наименование показателя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</si>
  <si>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</si>
  <si>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</si>
  <si>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</si>
  <si>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</si>
  <si>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>Расходы на выплаты персоналу государственных (муниципальных) органов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</si>
  <si>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</si>
  <si>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</si>
  <si>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</si>
  <si>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</si>
  <si>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Иные бюджетные ассигнования</t>
  </si>
  <si>
    <t>Уплата налогов, сборов и иных платежей</t>
  </si>
  <si>
    <t>Непрограммные расходы главных распорядителей бюджетных средств  местного бюджета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</si>
  <si>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</si>
  <si>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Социальное обеспечение и иные выплаты населению</t>
  </si>
  <si>
    <t>Публичные нормативные социальные выплаты гражданам</t>
  </si>
  <si>
    <t>Основное мероприятие  "Обеспечение деятельности Администрации Аловского сельского поселения"</t>
  </si>
  <si>
    <t>90901000000000000000</t>
  </si>
  <si>
    <t>90901020000000000000</t>
  </si>
  <si>
    <t>90901020100000000000</t>
  </si>
  <si>
    <t>90901020110000000000</t>
  </si>
  <si>
    <t>90901020110100000000</t>
  </si>
  <si>
    <t>90901040110144205000</t>
  </si>
  <si>
    <t>90901040110144205100</t>
  </si>
  <si>
    <t>90901040110144205120</t>
  </si>
  <si>
    <t>90901040110144205121</t>
  </si>
  <si>
    <t>90901040110144205129</t>
  </si>
  <si>
    <t>90901040110144205200</t>
  </si>
  <si>
    <t>90901040110144205240</t>
  </si>
  <si>
    <t>90901040110144205244</t>
  </si>
  <si>
    <t>90901048910044501000</t>
  </si>
  <si>
    <t>90901048910044501540</t>
  </si>
  <si>
    <t>90901048910044501500</t>
  </si>
  <si>
    <t>Резервный фонд Администрации Аловского сельского поселения</t>
  </si>
  <si>
    <t>90901133100142300200</t>
  </si>
  <si>
    <t>90901133100142300240</t>
  </si>
  <si>
    <t>90901133100142300244</t>
  </si>
  <si>
    <t>909011331001423000000</t>
  </si>
  <si>
    <t>90902000000000000000</t>
  </si>
  <si>
    <t>90902030000000000000</t>
  </si>
  <si>
    <t>90902038900000000000</t>
  </si>
  <si>
    <t>90902038910000000000</t>
  </si>
  <si>
    <t>90902038910051180000</t>
  </si>
  <si>
    <t>90902038910051180100</t>
  </si>
  <si>
    <t>90902038910051180120</t>
  </si>
  <si>
    <t>90902038910051180121</t>
  </si>
  <si>
    <t>90902038910051180129</t>
  </si>
  <si>
    <t>90902038910051180200</t>
  </si>
  <si>
    <t>90902038910051180244</t>
  </si>
  <si>
    <t>90902038910051180240</t>
  </si>
  <si>
    <t>90903000000000000000</t>
  </si>
  <si>
    <t>90903090000000000000</t>
  </si>
  <si>
    <t>90903098900000000000</t>
  </si>
  <si>
    <t>90903098910000000000</t>
  </si>
  <si>
    <t>90903098914118000000</t>
  </si>
  <si>
    <t>90903098914118000200</t>
  </si>
  <si>
    <t>90903098914118000240</t>
  </si>
  <si>
    <t>90903098914118000244</t>
  </si>
  <si>
    <t>90903098910080190000</t>
  </si>
  <si>
    <t>90903098910080190200</t>
  </si>
  <si>
    <t>90903098910080190240</t>
  </si>
  <si>
    <t>90904000000000000000</t>
  </si>
  <si>
    <t>90904090000000000000</t>
  </si>
  <si>
    <t>90904098900000000000</t>
  </si>
  <si>
    <t>90904098910000000000</t>
  </si>
  <si>
    <t>90904098910044102000</t>
  </si>
  <si>
    <t>90904098910044102200</t>
  </si>
  <si>
    <t>90904098910044102240</t>
  </si>
  <si>
    <t>90904098910044102244</t>
  </si>
  <si>
    <t>90904120000000000000</t>
  </si>
  <si>
    <t>90904128900000000000</t>
  </si>
  <si>
    <t>90904128910000000000</t>
  </si>
  <si>
    <t>90904128910042370000</t>
  </si>
  <si>
    <t>90904128910042370200</t>
  </si>
  <si>
    <t>90904128910042370240</t>
  </si>
  <si>
    <t>90904128910042370244</t>
  </si>
  <si>
    <t>90904128910042370245</t>
  </si>
  <si>
    <t>90904128910044107000</t>
  </si>
  <si>
    <t>90904128910044107200</t>
  </si>
  <si>
    <t>90904128910044107240</t>
  </si>
  <si>
    <t>90904128910044107244</t>
  </si>
  <si>
    <t>90905000000000000000</t>
  </si>
  <si>
    <t>90905030000000000000</t>
  </si>
  <si>
    <t>90905032200000000000</t>
  </si>
  <si>
    <t>90905032210000000000</t>
  </si>
  <si>
    <t>90905032210200000000</t>
  </si>
  <si>
    <t>90905032210243040000</t>
  </si>
  <si>
    <t>90905032210243040200</t>
  </si>
  <si>
    <t>90905032210243040240</t>
  </si>
  <si>
    <t>90905032210243040244</t>
  </si>
  <si>
    <t>90905032220000000000</t>
  </si>
  <si>
    <t>90905032220100000000</t>
  </si>
  <si>
    <t>90905032220143010000</t>
  </si>
  <si>
    <t>90905032220143010200</t>
  </si>
  <si>
    <t>90905032220143010240</t>
  </si>
  <si>
    <t>90905032220400000000</t>
  </si>
  <si>
    <t>90905032220443040000</t>
  </si>
  <si>
    <t>90905032220443040200</t>
  </si>
  <si>
    <t>90905032220443040240</t>
  </si>
  <si>
    <t>90905032220443040244</t>
  </si>
  <si>
    <t>90905032220500000000</t>
  </si>
  <si>
    <t>90905032220543040000</t>
  </si>
  <si>
    <t>90905032220543040200</t>
  </si>
  <si>
    <t>90905032220543040240</t>
  </si>
  <si>
    <t>90905032220543040244</t>
  </si>
  <si>
    <t>90905032220600000000</t>
  </si>
  <si>
    <t>90905032220643030000</t>
  </si>
  <si>
    <t>90905032220643030244</t>
  </si>
  <si>
    <t>90905032220643030240</t>
  </si>
  <si>
    <t>90905032220643030200</t>
  </si>
  <si>
    <t>90905032220643040000</t>
  </si>
  <si>
    <t>90905032220643040200</t>
  </si>
  <si>
    <t>90905032220643040240</t>
  </si>
  <si>
    <t>90905032220643040244</t>
  </si>
  <si>
    <t>90905032220678090000</t>
  </si>
  <si>
    <t>90905032220678090244</t>
  </si>
  <si>
    <t>90905032220678090240</t>
  </si>
  <si>
    <t>90905032220678090200</t>
  </si>
  <si>
    <t>90905038900000000000</t>
  </si>
  <si>
    <t>90905038910000000000</t>
  </si>
  <si>
    <t>90905038910044104000</t>
  </si>
  <si>
    <t>90905038910044104244</t>
  </si>
  <si>
    <t>90905038910044104240</t>
  </si>
  <si>
    <t>90905038910044104200</t>
  </si>
  <si>
    <t>90906000000000000000</t>
  </si>
  <si>
    <t>90906030000000000000</t>
  </si>
  <si>
    <t>90906038900000000000</t>
  </si>
  <si>
    <t>90906038910000000000</t>
  </si>
  <si>
    <t>90906038910044106000</t>
  </si>
  <si>
    <t>90906038910044106200</t>
  </si>
  <si>
    <t>90906038910044106240</t>
  </si>
  <si>
    <t>90906038910044106244</t>
  </si>
  <si>
    <t>90910000000000000000</t>
  </si>
  <si>
    <t>90910010000000000000</t>
  </si>
  <si>
    <t>90910018900000000000</t>
  </si>
  <si>
    <t>90910010121903010312</t>
  </si>
  <si>
    <t>90910010121903010310</t>
  </si>
  <si>
    <t>90910018911003010300</t>
  </si>
  <si>
    <t>90910018910003010000</t>
  </si>
  <si>
    <t>90910018910000000000</t>
  </si>
  <si>
    <t>90901020110141150000</t>
  </si>
  <si>
    <t>90901020110141150100</t>
  </si>
  <si>
    <t>90901020110141150120</t>
  </si>
  <si>
    <t>90901020110141150121</t>
  </si>
  <si>
    <t>90901020110141150129</t>
  </si>
  <si>
    <t>90901040000000000000</t>
  </si>
  <si>
    <t>90901040100000000000</t>
  </si>
  <si>
    <t>90901040110000000000</t>
  </si>
  <si>
    <t>90901040110100000000</t>
  </si>
  <si>
    <t>90901040110141110000</t>
  </si>
  <si>
    <t>90901040110141110100</t>
  </si>
  <si>
    <t>90901040110141110120</t>
  </si>
  <si>
    <t>90901040110141110121</t>
  </si>
  <si>
    <t>90901040110141110129</t>
  </si>
  <si>
    <t>90901040110141120000</t>
  </si>
  <si>
    <t>90901040110141120100</t>
  </si>
  <si>
    <t>90901040110141120120</t>
  </si>
  <si>
    <t>90901048900000000000</t>
  </si>
  <si>
    <t>90901048910000000000</t>
  </si>
  <si>
    <t>90901040110141120122</t>
  </si>
  <si>
    <t>90901040110141120200</t>
  </si>
  <si>
    <t>90901040110141120240</t>
  </si>
  <si>
    <t>90901040110141120244</t>
  </si>
  <si>
    <t>90901040110141120800</t>
  </si>
  <si>
    <t>90901048910077150000</t>
  </si>
  <si>
    <t>90901048910077150200</t>
  </si>
  <si>
    <t>90901048910077150240</t>
  </si>
  <si>
    <t>90901048910077150244</t>
  </si>
  <si>
    <t>90901070000000000000</t>
  </si>
  <si>
    <t>90901078900000000000</t>
  </si>
  <si>
    <t>90901133100100000000</t>
  </si>
  <si>
    <t>90901133100000000000</t>
  </si>
  <si>
    <t>90901133000000000000</t>
  </si>
  <si>
    <t>90901130000000000000</t>
  </si>
  <si>
    <t>90901118910041180870</t>
  </si>
  <si>
    <t>90901118910041180800</t>
  </si>
  <si>
    <t>90901118910041180000</t>
  </si>
  <si>
    <t>90901118910000000000</t>
  </si>
  <si>
    <t>90901118900000000000</t>
  </si>
  <si>
    <t>90901078910000000000</t>
  </si>
  <si>
    <t>90901078910041130000</t>
  </si>
  <si>
    <t>90901078910041130800</t>
  </si>
  <si>
    <t>90901078910041130880</t>
  </si>
  <si>
    <t>90901110000000000000</t>
  </si>
  <si>
    <t>90901138900000000000</t>
  </si>
  <si>
    <t>90901138910000000000</t>
  </si>
  <si>
    <t>90901138910041210000</t>
  </si>
  <si>
    <t>9001138910041210200</t>
  </si>
  <si>
    <t>90901138910041210240</t>
  </si>
  <si>
    <t>90901138910041210244</t>
  </si>
  <si>
    <t>90900000000000000000</t>
  </si>
  <si>
    <t>90901020110144205000</t>
  </si>
  <si>
    <t>90901020110144205100</t>
  </si>
  <si>
    <t>90901020110144205120</t>
  </si>
  <si>
    <t>90901020110144205121</t>
  </si>
  <si>
    <t>90901020110144205129</t>
  </si>
  <si>
    <t>Бюджеты сельских поселений (план)</t>
  </si>
  <si>
    <t>Бюджеты сельских поселений (факт)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</si>
  <si>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</t>
  </si>
  <si>
    <t xml:space="preserve"> 000 1060103010 0000 110</t>
  </si>
  <si>
    <t xml:space="preserve"> 000 1060603310 0000 000</t>
  </si>
  <si>
    <t>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</si>
  <si>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</si>
  <si>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000 1110502510 0000 120</t>
  </si>
  <si>
    <t xml:space="preserve"> 000 1110507510 0000 120</t>
  </si>
  <si>
    <t xml:space="preserve"> 000 2021500110 0000 150</t>
  </si>
  <si>
    <t xml:space="preserve"> 000 2022999910 0000 150</t>
  </si>
  <si>
    <t xml:space="preserve"> 000 2023002410 0000 150</t>
  </si>
  <si>
    <t xml:space="preserve">Субвенции бюджетам сельских поселений на выполнение передаваемых полномочий субъектов Российской Федерации </t>
  </si>
  <si>
    <t xml:space="preserve"> 000 2023511810 0000 150</t>
  </si>
  <si>
    <t xml:space="preserve"> 000 2024001410 0000 150</t>
  </si>
  <si>
    <t xml:space="preserve"> 000 2024999910 0000 150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</si>
  <si>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</si>
  <si>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3. Источники финансирования дефицита бюджета</t>
  </si>
  <si>
    <t>Код источника по бюджетной классификации</t>
  </si>
  <si>
    <t>Утвержденные бюджетные назначения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</si>
  <si>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</si>
  <si>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</si>
  <si>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</si>
  <si>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</si>
  <si>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</si>
  <si>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</si>
  <si>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</si>
  <si>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</si>
  <si>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</si>
  <si>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</si>
  <si>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</si>
  <si>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</si>
  <si>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Источники финансирования дефицита бюджетов - всего</t>
  </si>
  <si>
    <t>-</t>
  </si>
  <si>
    <t>500</t>
  </si>
  <si>
    <t>источники внутреннего финансирования</t>
  </si>
  <si>
    <t>502</t>
  </si>
  <si>
    <t>из них:</t>
  </si>
  <si>
    <t>Бюджетные кредиты из других бюджетов бюджетной системы Российской Федерации</t>
  </si>
  <si>
    <t xml:space="preserve"> 000 0103000000 0000 000</t>
  </si>
  <si>
    <t>504</t>
  </si>
  <si>
    <t>Иные источники внутреннего финансирования дефицитов бюджетов</t>
  </si>
  <si>
    <t xml:space="preserve"> 000 0106000000 0000 000</t>
  </si>
  <si>
    <t>509</t>
  </si>
  <si>
    <t>изменение остатков средств</t>
  </si>
  <si>
    <t>518</t>
  </si>
  <si>
    <t>Увеличение остатков средств бюджетов</t>
  </si>
  <si>
    <t xml:space="preserve"> 000 0100000000 0000 500</t>
  </si>
  <si>
    <t>520</t>
  </si>
  <si>
    <t>Уменьшение остатков средств бюджетов</t>
  </si>
  <si>
    <t xml:space="preserve"> 000 0100000000 0000 600</t>
  </si>
  <si>
    <t>527</t>
  </si>
  <si>
    <t>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</si>
  <si>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</si>
  <si>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>505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</si>
  <si>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</si>
  <si>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</si>
  <si>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>506</t>
  </si>
  <si>
    <t>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</si>
  <si>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</si>
  <si>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>507</t>
  </si>
  <si>
    <t>Бюджетные кредиты, предоставленные внутри страны в валюте Российской Федерации</t>
  </si>
  <si>
    <t xml:space="preserve"> 000 0106050000 0000 000</t>
  </si>
  <si>
    <t>510</t>
  </si>
  <si>
    <t>Возврат бюджетных кредитов, предоставленных внутри страны в валюте Российской Федерации</t>
  </si>
  <si>
    <t xml:space="preserve"> 000 0106050000 0000 600</t>
  </si>
  <si>
    <t>511</t>
  </si>
  <si>
    <t>Возврат бюджетных кредитов, предоставленных юридическим лицам в валюте Российской Федерации</t>
  </si>
  <si>
    <t xml:space="preserve"> 000 0106050100 0000 600</t>
  </si>
  <si>
    <t>512</t>
  </si>
  <si>
    <t>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</si>
  <si>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</si>
  <si>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>513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</si>
  <si>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</si>
  <si>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</si>
  <si>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>514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</si>
  <si>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</si>
  <si>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</si>
  <si>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>515</t>
  </si>
  <si>
    <t xml:space="preserve">источники внешнего финансирования </t>
  </si>
  <si>
    <t>Изменение остатков средств на счетах по учету средств бюджетов</t>
  </si>
  <si>
    <t xml:space="preserve"> 000 0105000000 0000 000</t>
  </si>
  <si>
    <t>519</t>
  </si>
  <si>
    <t>увеличение остатков средств, всего</t>
  </si>
  <si>
    <t>521</t>
  </si>
  <si>
    <t>Увеличение прочих остатков средств бюджетов</t>
  </si>
  <si>
    <t xml:space="preserve"> 000 0105020000 0000 500</t>
  </si>
  <si>
    <t>522</t>
  </si>
  <si>
    <t>Увеличение прочих остатков денежных средств бюджетов</t>
  </si>
  <si>
    <t xml:space="preserve"> 000 0105020100 0000 510</t>
  </si>
  <si>
    <t>523</t>
  </si>
  <si>
    <t>Увеличение прочих остатков денежных средств бюджетов сельских поселений</t>
  </si>
  <si>
    <t xml:space="preserve"> 000 0105020105 0000 510</t>
  </si>
  <si>
    <t>524</t>
  </si>
  <si>
    <t>уменьшение остатков средств, всего</t>
  </si>
  <si>
    <t>528</t>
  </si>
  <si>
    <t>Уменьшение прочих остатков средств бюджетов</t>
  </si>
  <si>
    <t xml:space="preserve"> 000 0105020000 0000 600</t>
  </si>
  <si>
    <t>529</t>
  </si>
  <si>
    <t>Уменьшение прочих остатков денежных средств бюджетов</t>
  </si>
  <si>
    <t xml:space="preserve"> 000 0105020100 0000 610</t>
  </si>
  <si>
    <t>530</t>
  </si>
  <si>
    <t>Уменьшение прочих остатков денежных средств бюджетов сельских поселений</t>
  </si>
  <si>
    <t xml:space="preserve"> 000 0105020105 0000 610</t>
  </si>
  <si>
    <t>531</t>
  </si>
  <si>
    <t>Категория получателей бюджетных средств</t>
  </si>
  <si>
    <t>Численность</t>
  </si>
  <si>
    <t>Фактические затраты (тыс.руб.)</t>
  </si>
  <si>
    <t>Муниципальные служащие</t>
  </si>
  <si>
    <t>ДОХОДЫ ОТ ПРОДАЖИ МАТЕРИАЛЬНЫХ И НЕМАТЕРИАЛЬНЫХ АКТИВОВ</t>
  </si>
  <si>
    <t>Доходы от продажи земельных участков, находящихся в государственной и муниципальной собственности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</si>
  <si>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</si>
  <si>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</si>
  <si>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000 1140600000 0000 430</t>
  </si>
  <si>
    <t>0001140000000 0000 000</t>
  </si>
  <si>
    <t>000 1140602000 0000 430</t>
  </si>
  <si>
    <t>000 1140602510 0000 430</t>
  </si>
  <si>
    <t>ПРОЧИЕ НЕНАЛОГОВЫЕ ДОХОДЫ</t>
  </si>
  <si>
    <t>Прочие неналоговые доходы бюджетов сельских поселений</t>
  </si>
  <si>
    <t>Средства самообложения граждан</t>
  </si>
  <si>
    <t>Средства самообложения граждан, зачисляемые в бюджеты сельских поселений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</si>
  <si>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</si>
  <si>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</si>
  <si>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000 20215002000000150</t>
  </si>
  <si>
    <t>000 20215002100000150</t>
  </si>
  <si>
    <t>000 11700000000000 000</t>
  </si>
  <si>
    <t>000 11705000000000 180</t>
  </si>
  <si>
    <t>000 11705050100000 180</t>
  </si>
  <si>
    <t>000 11714000000000 150</t>
  </si>
  <si>
    <t>000 11714030100000 150</t>
  </si>
  <si>
    <t>90901040110141120247</t>
  </si>
  <si>
    <t>90904098910042530244</t>
  </si>
  <si>
    <t>90904098910042530240</t>
  </si>
  <si>
    <t>90904098910042530200</t>
  </si>
  <si>
    <t>90904098910042530000</t>
  </si>
  <si>
    <t>Закупка товаров, работ и услуг для государственных (муниципальных) нужд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</si>
  <si>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</si>
  <si>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90905032220143010247</t>
  </si>
  <si>
    <t>Закупка энергетических ресурсов</t>
  </si>
  <si>
    <t>90905032220343030244</t>
  </si>
  <si>
    <t>90905032220343030240</t>
  </si>
  <si>
    <t>90905032220343030200</t>
  </si>
  <si>
    <t>90905032220343030000</t>
  </si>
  <si>
    <t>90905032220300000000</t>
  </si>
  <si>
    <t>Основное мероприятие Ссодержание мест захоронения"</t>
  </si>
  <si>
    <t>Мероприятия по обеспечению пожарной безопасности</t>
  </si>
  <si>
    <t>Защита населения и территории от чрезвычайных ситуаций природного и техногенного характера, пожарная безопасность</t>
  </si>
  <si>
    <t>90903090140361040244</t>
  </si>
  <si>
    <t>90903100000000000000</t>
  </si>
  <si>
    <t>90903108900000000000</t>
  </si>
  <si>
    <t>90903108910000000000</t>
  </si>
  <si>
    <t>90903108910042120000</t>
  </si>
  <si>
    <t>90903108910042120200</t>
  </si>
  <si>
    <t>90903108910042120240</t>
  </si>
  <si>
    <t>90903108910042120244</t>
  </si>
  <si>
    <t>Ведомственная структура расходов бюджета Аловского сельского поселения за 2021 год</t>
  </si>
  <si>
    <t>Уплата налога на имущество организаций и земельного налога</t>
  </si>
  <si>
    <t>Уплата прочих налогов, сборов</t>
  </si>
  <si>
    <t>Фактическое поступление доходов бюджета Аловского сельского поселения за 2021 год по кодам классификации  доходов бюджетов</t>
  </si>
  <si>
    <t xml:space="preserve">Распределение расходов Аловского сельского поселения за 2021 год по разделам и подразделам функциональной классификации расходов бюджетов </t>
  </si>
  <si>
    <t>Фактическое поступление доходов бюджета Аловского сельского поселения за 2021 год по кодам видов доходов, подвидов доходов, классификации операций сектора государственного управления</t>
  </si>
  <si>
    <t>Источники финансирования дефицита бюджета Аловского сельского поселения за 2021 год по кодам классификации источников финансирования дефицитов бюджетов</t>
  </si>
  <si>
    <t>Источники финансирования дефицита бюджета Аловского сельского поселения за 2021 год по кодам групп, подгрупп, статей, видов источников финансирования дефицитов бюджетов классификации операций сектора государственного управления, относящихся к источникам финансирования дефицитов бюджетов</t>
  </si>
  <si>
    <t>Администрация Аловского сельского поселения Атяшевского муниципального района</t>
  </si>
  <si>
    <t xml:space="preserve"> 000 0310 0000000000 000</t>
  </si>
  <si>
    <t>Муниципальная программа Аловского сельского поселения "Повышение эффективности муниципального управления Аловского сельского поселения "</t>
  </si>
  <si>
    <t>Муниципальная программа Аловского сельского поселения "Повышение эффективности муниципального управления Аловского сельского поселения"</t>
  </si>
  <si>
    <t>Муниципальная программа Аловского сельского поселения "Противодействие экстремизму и профилактика терроризма на территории Аловского сельского поселения"</t>
  </si>
  <si>
    <t>Муниципальная программа Аловского сельского поселения "Комплексное развитие сельских территорий Аловского сельского поселения"</t>
  </si>
  <si>
    <t>Данные о численности муниципальных служащих Аловского сельского поселения и о  расходах на оплату труда за  2021 год</t>
  </si>
  <si>
    <t>Приложение 1 к решению Совета депутатов Аловского сельского поселения Атяшевского муниципального района  республики Мордовия "Об исполнении бюджета Аловского сельского поселения за 2021 год" №5 от 30 мая 2022г</t>
  </si>
  <si>
    <t>Приложение 3 к  решению Совета депутатов  Аловского сельского поселения Атяшевского муниципального района Республики Мордовия "Об исполнении бюджета Аловского сельского поселения за 2021 год" №5 от 30 мая 2022г</t>
  </si>
  <si>
    <t>Приложение 2 к  решению Совета депутатов Аловского сельского поселения Атяшевского муниципального района Республики Мордовия "Об исполнении бюджета Аловского сельского поселения за 2021 год"  №5 от 30 мая 2022г</t>
  </si>
  <si>
    <t>90901040110141120850</t>
  </si>
  <si>
    <t>90901040110141120851</t>
  </si>
  <si>
    <t>90901040110141120852</t>
  </si>
  <si>
    <t>90901040110141120853</t>
  </si>
  <si>
    <t>Приложение 4 к  решению Совета депутатов Аловского сельского поселения Атяшевского муниципального района Республики мордовия "Об исполнении бюджета Аловского сельского поселения за 2021 год"  №5 от 30 мая 2022г</t>
  </si>
  <si>
    <t>Приложение 5 к решению Совета депутатов Аловского сельского поселения Атяшевского муниципального района республики Мордовия"Об исполнении бюджета Аловского сельского поселения за 2021 год"  №5 от 30 мая 2022г</t>
  </si>
  <si>
    <t>Приложение 6 к  решению Совета депутатов Аловского сельского поселения Атяшевского муниципального района республики Мордовия"Об исполнении бюджета Аловского сельского поселения за 2021 год"  №5 от 30 мая 2022г</t>
  </si>
  <si>
    <t>Приложение 7 к  решению Совета депутатов Аловского сельского поселения Атяшевского муниципального района Республики Мордовия"Об исполнении бюджета Аловского сельского поселения за 2021 год"  №5 от 30 мая 2022г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</si>
</sst>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22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rgb="FF000000"/>
      <name val="Arial Cyr"/>
    </font>
    <font>
      <sz val="10"/>
      <color rgb="FF000000"/>
      <name val="Arial Cyr"/>
    </font>
    <font>
      <sz val="8"/>
      <color rgb="FF000000"/>
      <name val="Arial Cyr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56">
    <xf numFmtId="0" fontId="0" fillId="0" borderId="0"/>
    <xf numFmtId="0" fontId="4" fillId="0" borderId="0"/>
    <xf numFmtId="0" fontId="5" fillId="0" borderId="0">
      <alignment horizontal="center" wrapText="1"/>
    </xf>
    <xf numFmtId="0" fontId="6" fillId="0" borderId="0">
      <alignment horizontal="left"/>
    </xf>
    <xf numFmtId="0" fontId="7" fillId="0" borderId="0">
      <alignment horizontal="center" vertical="top"/>
    </xf>
    <xf numFmtId="49" fontId="8" fillId="0" borderId="0">
      <alignment horizontal="right"/>
    </xf>
    <xf numFmtId="0" fontId="9" fillId="0" borderId="0"/>
    <xf numFmtId="0" fontId="10" fillId="0" borderId="0"/>
    <xf numFmtId="0" fontId="6" fillId="0" borderId="0"/>
    <xf numFmtId="0" fontId="6" fillId="0" borderId="0">
      <alignment horizontal="right"/>
    </xf>
    <xf numFmtId="49" fontId="6" fillId="0" borderId="8">
      <alignment horizontal="center" vertical="center" wrapText="1"/>
    </xf>
    <xf numFmtId="0" fontId="6" fillId="0" borderId="8">
      <alignment horizontal="center" vertical="center" wrapText="1"/>
    </xf>
    <xf numFmtId="0" fontId="6" fillId="0" borderId="9">
      <alignment horizontal="left" wrapText="1"/>
    </xf>
    <xf numFmtId="49" fontId="6" fillId="0" borderId="10">
      <alignment horizontal="center"/>
    </xf>
    <xf numFmtId="4" fontId="6" fillId="0" borderId="8">
      <alignment horizontal="right"/>
    </xf>
    <xf numFmtId="0" fontId="6" fillId="0" borderId="11">
      <alignment horizontal="left" wrapText="1" indent="1"/>
    </xf>
    <xf numFmtId="49" fontId="6" fillId="0" borderId="12">
      <alignment horizontal="center"/>
    </xf>
    <xf numFmtId="0" fontId="6" fillId="0" borderId="13">
      <alignment horizontal="left" wrapText="1" indent="2"/>
    </xf>
    <xf numFmtId="49" fontId="6" fillId="0" borderId="14">
      <alignment horizontal="center"/>
    </xf>
    <xf numFmtId="0" fontId="11" fillId="0" borderId="0"/>
    <xf numFmtId="0" fontId="10" fillId="0" borderId="0"/>
    <xf numFmtId="0" fontId="12" fillId="0" borderId="0">
      <alignment horizontal="center"/>
    </xf>
    <xf numFmtId="0" fontId="13" fillId="0" borderId="15"/>
    <xf numFmtId="0" fontId="14" fillId="0" borderId="16">
      <alignment horizontal="center" vertical="top" wrapText="1"/>
    </xf>
    <xf numFmtId="0" fontId="6" fillId="0" borderId="8">
      <alignment horizontal="center" vertical="top" wrapText="1"/>
    </xf>
    <xf numFmtId="49" fontId="6" fillId="0" borderId="8">
      <alignment horizontal="center" vertical="center" wrapText="1"/>
    </xf>
    <xf numFmtId="0" fontId="14" fillId="0" borderId="17">
      <alignment horizontal="left" wrapText="1"/>
    </xf>
    <xf numFmtId="49" fontId="14" fillId="0" borderId="10">
      <alignment horizontal="center" vertical="center"/>
    </xf>
    <xf numFmtId="4" fontId="14" fillId="0" borderId="10">
      <alignment horizontal="right" shrinkToFit="1"/>
    </xf>
    <xf numFmtId="4" fontId="14" fillId="0" borderId="18">
      <alignment horizontal="right" shrinkToFit="1"/>
    </xf>
    <xf numFmtId="0" fontId="14" fillId="0" borderId="19">
      <alignment horizontal="left" wrapText="1"/>
    </xf>
    <xf numFmtId="49" fontId="14" fillId="0" borderId="12">
      <alignment horizontal="center" vertical="center"/>
    </xf>
    <xf numFmtId="49" fontId="14" fillId="0" borderId="14">
      <alignment horizontal="center"/>
    </xf>
    <xf numFmtId="0" fontId="14" fillId="0" borderId="20">
      <alignment horizontal="left" wrapText="1" indent="2"/>
    </xf>
    <xf numFmtId="0" fontId="15" fillId="0" borderId="0">
      <alignment horizontal="center"/>
    </xf>
    <xf numFmtId="49" fontId="16" fillId="0" borderId="0"/>
    <xf numFmtId="49" fontId="15" fillId="0" borderId="0"/>
    <xf numFmtId="0" fontId="15" fillId="0" borderId="15"/>
    <xf numFmtId="0" fontId="16" fillId="0" borderId="15"/>
    <xf numFmtId="49" fontId="16" fillId="0" borderId="15"/>
    <xf numFmtId="0" fontId="17" fillId="0" borderId="15"/>
    <xf numFmtId="0" fontId="16" fillId="0" borderId="21">
      <alignment horizontal="left" wrapText="1"/>
    </xf>
    <xf numFmtId="0" fontId="16" fillId="0" borderId="22">
      <alignment horizontal="left" wrapText="1"/>
    </xf>
    <xf numFmtId="49" fontId="16" fillId="0" borderId="23">
      <alignment horizontal="center" wrapText="1"/>
    </xf>
    <xf numFmtId="4" fontId="16" fillId="0" borderId="9">
      <alignment horizontal="right"/>
    </xf>
    <xf numFmtId="0" fontId="17" fillId="0" borderId="24"/>
    <xf numFmtId="0" fontId="16" fillId="0" borderId="19">
      <alignment horizontal="left" wrapText="1"/>
    </xf>
    <xf numFmtId="0" fontId="16" fillId="0" borderId="21">
      <alignment horizontal="left" wrapText="1" indent="1"/>
    </xf>
    <xf numFmtId="4" fontId="16" fillId="0" borderId="14">
      <alignment horizontal="right"/>
    </xf>
    <xf numFmtId="0" fontId="16" fillId="0" borderId="19">
      <alignment horizontal="left" wrapText="1" indent="2"/>
    </xf>
    <xf numFmtId="0" fontId="16" fillId="0" borderId="22">
      <alignment horizontal="left" wrapText="1" indent="2"/>
    </xf>
    <xf numFmtId="49" fontId="16" fillId="0" borderId="14">
      <alignment horizontal="center" shrinkToFit="1"/>
    </xf>
    <xf numFmtId="0" fontId="16" fillId="0" borderId="0">
      <alignment horizontal="left" wrapText="1"/>
    </xf>
    <xf numFmtId="49" fontId="16" fillId="0" borderId="0">
      <alignment horizontal="center" wrapText="1"/>
    </xf>
    <xf numFmtId="49" fontId="16" fillId="0" borderId="0">
      <alignment horizontal="center"/>
    </xf>
    <xf numFmtId="0" fontId="1" fillId="0" borderId="0"/>
  </cellStyleXfs>
  <cellXfs count="116">
    <xf numFmtId="0" fontId="0" fillId="0" borderId="0" xfId="0"/>
    <xf numFmtId="0" fontId="3" fillId="0" borderId="0" xfId="6" applyNumberFormat="1" applyFont="1" applyProtection="1"/>
    <xf numFmtId="164" fontId="3" fillId="0" borderId="1" xfId="28" applyNumberFormat="1" applyFont="1" applyBorder="1">
      <alignment horizontal="right" shrinkToFit="1"/>
    </xf>
    <xf numFmtId="164" fontId="3" fillId="0" borderId="1" xfId="29" applyNumberFormat="1" applyFont="1" applyBorder="1">
      <alignment horizontal="right" shrinkToFit="1"/>
    </xf>
    <xf numFmtId="49" fontId="3" fillId="0" borderId="1" xfId="32" applyFont="1" applyBorder="1">
      <alignment horizontal="center"/>
    </xf>
    <xf numFmtId="0" fontId="3" fillId="0" borderId="1" xfId="33" applyFont="1" applyBorder="1" applyAlignment="1">
      <alignment horizontal="justify" vertical="top" wrapText="1"/>
    </xf>
    <xf numFmtId="0" fontId="3" fillId="0" borderId="0" xfId="52" applyNumberFormat="1" applyFont="1" applyProtection="1">
      <alignment horizontal="left" wrapText="1"/>
    </xf>
    <xf numFmtId="49" fontId="3" fillId="0" borderId="0" xfId="53" applyNumberFormat="1" applyFont="1" applyProtection="1">
      <alignment horizontal="center" wrapText="1"/>
    </xf>
    <xf numFmtId="49" fontId="3" fillId="0" borderId="0" xfId="54" applyNumberFormat="1" applyFont="1" applyProtection="1">
      <alignment horizontal="center"/>
    </xf>
    <xf numFmtId="0" fontId="2" fillId="0" borderId="0" xfId="55" applyFont="1"/>
    <xf numFmtId="4" fontId="3" fillId="0" borderId="0" xfId="0" applyNumberFormat="1" applyFont="1" applyBorder="1" applyAlignment="1">
      <alignment horizontal="right" vertical="center"/>
    </xf>
    <xf numFmtId="164" fontId="3" fillId="0" borderId="0" xfId="14" applyNumberFormat="1" applyFont="1" applyBorder="1" applyProtection="1">
      <alignment horizontal="right"/>
    </xf>
    <xf numFmtId="164" fontId="3" fillId="0" borderId="0" xfId="29" applyNumberFormat="1" applyFont="1" applyBorder="1">
      <alignment horizontal="right" shrinkToFit="1"/>
    </xf>
    <xf numFmtId="0" fontId="18" fillId="0" borderId="0" xfId="0" applyFont="1" applyAlignment="1">
      <alignment horizontal="center" vertical="center" wrapText="1"/>
    </xf>
    <xf numFmtId="0" fontId="18" fillId="0" borderId="2" xfId="0" applyFont="1" applyBorder="1" applyAlignment="1">
      <alignment horizontal="justify" vertical="center" wrapText="1"/>
    </xf>
    <xf numFmtId="0" fontId="18" fillId="0" borderId="2" xfId="0" applyFont="1" applyBorder="1" applyAlignment="1">
      <alignment vertical="center"/>
    </xf>
    <xf numFmtId="0" fontId="18" fillId="0" borderId="2" xfId="0" applyFont="1" applyBorder="1" applyAlignment="1">
      <alignment horizontal="right" vertical="center"/>
    </xf>
    <xf numFmtId="0" fontId="19" fillId="0" borderId="0" xfId="0" applyFont="1" applyAlignment="1">
      <alignment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justify" vertical="center" wrapText="1"/>
    </xf>
    <xf numFmtId="0" fontId="18" fillId="0" borderId="7" xfId="0" applyFont="1" applyBorder="1" applyAlignment="1">
      <alignment horizontal="center" vertical="center"/>
    </xf>
    <xf numFmtId="4" fontId="18" fillId="0" borderId="7" xfId="0" applyNumberFormat="1" applyFont="1" applyBorder="1" applyAlignment="1">
      <alignment horizontal="right" vertical="center"/>
    </xf>
    <xf numFmtId="165" fontId="18" fillId="0" borderId="7" xfId="0" applyNumberFormat="1" applyFont="1" applyBorder="1" applyAlignment="1">
      <alignment horizontal="right" vertical="center"/>
    </xf>
    <xf numFmtId="0" fontId="18" fillId="0" borderId="7" xfId="0" applyFont="1" applyBorder="1" applyAlignment="1">
      <alignment horizontal="right" vertical="center"/>
    </xf>
    <xf numFmtId="0" fontId="18" fillId="0" borderId="7" xfId="0" applyFont="1" applyBorder="1" applyAlignment="1">
      <alignment vertical="center"/>
    </xf>
    <xf numFmtId="0" fontId="18" fillId="0" borderId="6" xfId="0" applyFont="1" applyBorder="1" applyAlignment="1">
      <alignment horizontal="justify" vertical="distributed" wrapText="1"/>
    </xf>
    <xf numFmtId="0" fontId="18" fillId="0" borderId="0" xfId="0" applyFont="1" applyAlignment="1">
      <alignment horizontal="justify" vertical="center" wrapText="1"/>
    </xf>
    <xf numFmtId="0" fontId="18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9" fillId="0" borderId="5" xfId="0" applyFont="1" applyBorder="1" applyAlignment="1">
      <alignment vertical="center" wrapText="1"/>
    </xf>
    <xf numFmtId="0" fontId="20" fillId="0" borderId="0" xfId="0" applyFont="1" applyAlignment="1">
      <alignment horizontal="justify" vertical="center" wrapText="1"/>
    </xf>
    <xf numFmtId="0" fontId="20" fillId="0" borderId="0" xfId="0" applyFont="1" applyAlignment="1">
      <alignment vertical="center"/>
    </xf>
    <xf numFmtId="0" fontId="18" fillId="0" borderId="2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20" fillId="0" borderId="0" xfId="1" applyNumberFormat="1" applyFont="1" applyAlignment="1" applyProtection="1">
      <alignment horizontal="justify" vertical="top" wrapText="1"/>
    </xf>
    <xf numFmtId="0" fontId="18" fillId="0" borderId="0" xfId="2" applyFont="1" applyAlignment="1">
      <alignment horizontal="justify" vertical="top" wrapText="1"/>
    </xf>
    <xf numFmtId="0" fontId="18" fillId="0" borderId="0" xfId="3" applyNumberFormat="1" applyFont="1" applyAlignment="1" applyProtection="1">
      <alignment horizontal="justify" vertical="top" wrapText="1"/>
    </xf>
    <xf numFmtId="0" fontId="18" fillId="0" borderId="0" xfId="4" applyNumberFormat="1" applyFont="1" applyProtection="1">
      <alignment horizontal="center" vertical="top"/>
    </xf>
    <xf numFmtId="49" fontId="18" fillId="0" borderId="0" xfId="5" applyNumberFormat="1" applyFont="1" applyProtection="1">
      <alignment horizontal="right"/>
    </xf>
    <xf numFmtId="0" fontId="18" fillId="0" borderId="0" xfId="6" applyNumberFormat="1" applyFont="1" applyProtection="1"/>
    <xf numFmtId="0" fontId="18" fillId="0" borderId="0" xfId="7" applyNumberFormat="1" applyFont="1" applyProtection="1"/>
    <xf numFmtId="0" fontId="18" fillId="0" borderId="0" xfId="8" applyNumberFormat="1" applyFont="1" applyAlignment="1" applyProtection="1">
      <alignment horizontal="center" wrapText="1"/>
    </xf>
    <xf numFmtId="0" fontId="18" fillId="0" borderId="0" xfId="3" applyNumberFormat="1" applyFont="1" applyProtection="1">
      <alignment horizontal="left"/>
    </xf>
    <xf numFmtId="0" fontId="18" fillId="0" borderId="0" xfId="9" applyNumberFormat="1" applyFont="1" applyProtection="1">
      <alignment horizontal="right"/>
    </xf>
    <xf numFmtId="49" fontId="18" fillId="0" borderId="1" xfId="10" applyNumberFormat="1" applyFont="1" applyBorder="1" applyAlignment="1" applyProtection="1">
      <alignment horizontal="center" vertical="center" wrapText="1"/>
    </xf>
    <xf numFmtId="0" fontId="18" fillId="0" borderId="1" xfId="11" applyNumberFormat="1" applyFont="1" applyBorder="1" applyAlignment="1" applyProtection="1">
      <alignment horizontal="center" vertical="center" wrapText="1"/>
    </xf>
    <xf numFmtId="0" fontId="18" fillId="0" borderId="1" xfId="7" applyNumberFormat="1" applyFont="1" applyBorder="1" applyAlignment="1" applyProtection="1">
      <alignment horizontal="center" wrapText="1"/>
    </xf>
    <xf numFmtId="0" fontId="18" fillId="0" borderId="1" xfId="12" applyNumberFormat="1" applyFont="1" applyBorder="1" applyAlignment="1" applyProtection="1">
      <alignment horizontal="justify" vertical="top" wrapText="1"/>
    </xf>
    <xf numFmtId="49" fontId="18" fillId="0" borderId="1" xfId="13" applyNumberFormat="1" applyFont="1" applyBorder="1" applyProtection="1">
      <alignment horizontal="center"/>
    </xf>
    <xf numFmtId="164" fontId="18" fillId="0" borderId="1" xfId="14" applyNumberFormat="1" applyFont="1" applyBorder="1" applyProtection="1">
      <alignment horizontal="right"/>
    </xf>
    <xf numFmtId="164" fontId="18" fillId="0" borderId="1" xfId="7" applyNumberFormat="1" applyFont="1" applyBorder="1" applyProtection="1"/>
    <xf numFmtId="0" fontId="18" fillId="0" borderId="1" xfId="15" applyNumberFormat="1" applyFont="1" applyBorder="1" applyAlignment="1" applyProtection="1">
      <alignment horizontal="justify" vertical="top" wrapText="1"/>
    </xf>
    <xf numFmtId="49" fontId="18" fillId="0" borderId="1" xfId="16" applyNumberFormat="1" applyFont="1" applyBorder="1" applyProtection="1">
      <alignment horizontal="center"/>
    </xf>
    <xf numFmtId="0" fontId="18" fillId="0" borderId="1" xfId="17" applyNumberFormat="1" applyFont="1" applyBorder="1" applyAlignment="1" applyProtection="1">
      <alignment horizontal="justify" vertical="top" wrapText="1"/>
    </xf>
    <xf numFmtId="49" fontId="18" fillId="0" borderId="1" xfId="18" applyNumberFormat="1" applyFont="1" applyBorder="1" applyProtection="1">
      <alignment horizontal="center"/>
    </xf>
    <xf numFmtId="0" fontId="21" fillId="0" borderId="0" xfId="19" applyFont="1" applyAlignment="1" applyProtection="1">
      <alignment horizontal="justify" vertical="top" wrapText="1"/>
      <protection locked="0"/>
    </xf>
    <xf numFmtId="0" fontId="21" fillId="0" borderId="0" xfId="19" applyFont="1" applyProtection="1">
      <protection locked="0"/>
    </xf>
    <xf numFmtId="0" fontId="21" fillId="0" borderId="0" xfId="19" applyFont="1" applyAlignment="1" applyProtection="1">
      <alignment horizontal="justify" vertical="top"/>
      <protection locked="0"/>
    </xf>
    <xf numFmtId="0" fontId="18" fillId="0" borderId="0" xfId="20" applyFont="1" applyAlignment="1">
      <alignment horizontal="justify" vertical="top" wrapText="1"/>
    </xf>
    <xf numFmtId="0" fontId="18" fillId="0" borderId="0" xfId="20" applyFont="1"/>
    <xf numFmtId="0" fontId="18" fillId="0" borderId="0" xfId="21" applyFont="1" applyAlignment="1">
      <alignment horizontal="center" wrapText="1"/>
    </xf>
    <xf numFmtId="0" fontId="18" fillId="0" borderId="0" xfId="22" applyFont="1" applyBorder="1" applyAlignment="1">
      <alignment horizontal="justify" vertical="top" wrapText="1"/>
    </xf>
    <xf numFmtId="0" fontId="18" fillId="0" borderId="0" xfId="22" applyFont="1" applyBorder="1"/>
    <xf numFmtId="0" fontId="18" fillId="0" borderId="1" xfId="23" applyFont="1" applyBorder="1" applyAlignment="1">
      <alignment horizontal="center" vertical="center" wrapText="1"/>
    </xf>
    <xf numFmtId="0" fontId="18" fillId="0" borderId="1" xfId="24" applyFont="1" applyBorder="1" applyAlignment="1">
      <alignment horizontal="center" vertical="center" wrapText="1"/>
    </xf>
    <xf numFmtId="49" fontId="18" fillId="0" borderId="1" xfId="25" applyFont="1" applyBorder="1" applyAlignment="1">
      <alignment horizontal="center" vertical="center" wrapText="1"/>
    </xf>
    <xf numFmtId="0" fontId="21" fillId="0" borderId="1" xfId="7" applyFont="1" applyBorder="1" applyAlignment="1">
      <alignment horizontal="center" vertical="center" wrapText="1"/>
    </xf>
    <xf numFmtId="0" fontId="18" fillId="0" borderId="1" xfId="26" applyFont="1" applyBorder="1" applyAlignment="1">
      <alignment horizontal="justify" vertical="top" wrapText="1"/>
    </xf>
    <xf numFmtId="49" fontId="18" fillId="0" borderId="1" xfId="27" applyFont="1" applyBorder="1">
      <alignment horizontal="center" vertical="center"/>
    </xf>
    <xf numFmtId="164" fontId="18" fillId="0" borderId="1" xfId="28" applyNumberFormat="1" applyFont="1" applyBorder="1">
      <alignment horizontal="right" shrinkToFit="1"/>
    </xf>
    <xf numFmtId="164" fontId="18" fillId="0" borderId="1" xfId="29" applyNumberFormat="1" applyFont="1" applyBorder="1">
      <alignment horizontal="right" shrinkToFit="1"/>
    </xf>
    <xf numFmtId="0" fontId="18" fillId="0" borderId="1" xfId="30" applyFont="1" applyBorder="1" applyAlignment="1">
      <alignment horizontal="justify" vertical="top" wrapText="1"/>
    </xf>
    <xf numFmtId="49" fontId="18" fillId="0" borderId="1" xfId="31" applyFont="1" applyBorder="1">
      <alignment horizontal="center" vertical="center"/>
    </xf>
    <xf numFmtId="49" fontId="18" fillId="0" borderId="1" xfId="32" applyFont="1" applyBorder="1">
      <alignment horizontal="center"/>
    </xf>
    <xf numFmtId="0" fontId="18" fillId="0" borderId="1" xfId="33" applyFont="1" applyBorder="1" applyAlignment="1">
      <alignment horizontal="justify" vertical="top" wrapText="1"/>
    </xf>
    <xf numFmtId="164" fontId="18" fillId="2" borderId="1" xfId="28" applyNumberFormat="1" applyFont="1" applyFill="1" applyBorder="1">
      <alignment horizontal="right" shrinkToFit="1"/>
    </xf>
    <xf numFmtId="0" fontId="20" fillId="0" borderId="0" xfId="34" applyNumberFormat="1" applyFont="1" applyAlignment="1" applyProtection="1"/>
    <xf numFmtId="0" fontId="20" fillId="0" borderId="0" xfId="34" applyFont="1" applyAlignment="1"/>
    <xf numFmtId="49" fontId="18" fillId="0" borderId="0" xfId="35" applyNumberFormat="1" applyFont="1" applyProtection="1"/>
    <xf numFmtId="49" fontId="20" fillId="0" borderId="0" xfId="36" applyNumberFormat="1" applyFont="1" applyAlignment="1" applyProtection="1"/>
    <xf numFmtId="49" fontId="20" fillId="0" borderId="0" xfId="36" applyFont="1" applyAlignment="1"/>
    <xf numFmtId="49" fontId="18" fillId="0" borderId="0" xfId="35" applyNumberFormat="1" applyFont="1" applyAlignment="1" applyProtection="1">
      <alignment horizontal="justify" vertical="top" wrapText="1"/>
    </xf>
    <xf numFmtId="49" fontId="18" fillId="0" borderId="0" xfId="35" applyNumberFormat="1" applyFont="1" applyAlignment="1" applyProtection="1">
      <alignment horizontal="justify" vertical="top" wrapText="1"/>
    </xf>
    <xf numFmtId="0" fontId="18" fillId="0" borderId="0" xfId="34" applyNumberFormat="1" applyFont="1" applyAlignment="1" applyProtection="1">
      <alignment horizontal="center" wrapText="1"/>
    </xf>
    <xf numFmtId="0" fontId="20" fillId="0" borderId="0" xfId="37" applyNumberFormat="1" applyFont="1" applyBorder="1" applyProtection="1"/>
    <xf numFmtId="0" fontId="18" fillId="0" borderId="0" xfId="38" applyNumberFormat="1" applyFont="1" applyBorder="1" applyProtection="1"/>
    <xf numFmtId="49" fontId="18" fillId="0" borderId="0" xfId="39" applyNumberFormat="1" applyFont="1" applyBorder="1" applyProtection="1"/>
    <xf numFmtId="0" fontId="18" fillId="0" borderId="0" xfId="40" applyNumberFormat="1" applyFont="1" applyBorder="1" applyProtection="1"/>
    <xf numFmtId="49" fontId="18" fillId="0" borderId="1" xfId="10" applyFont="1" applyBorder="1" applyAlignment="1">
      <alignment horizontal="center" vertical="center" wrapText="1"/>
    </xf>
    <xf numFmtId="0" fontId="21" fillId="0" borderId="1" xfId="7" applyFont="1" applyBorder="1" applyAlignment="1">
      <alignment horizontal="center" wrapText="1"/>
    </xf>
    <xf numFmtId="0" fontId="18" fillId="0" borderId="1" xfId="41" applyNumberFormat="1" applyFont="1" applyBorder="1" applyAlignment="1" applyProtection="1">
      <alignment horizontal="justify" vertical="top" wrapText="1"/>
    </xf>
    <xf numFmtId="4" fontId="18" fillId="0" borderId="1" xfId="14" applyNumberFormat="1" applyFont="1" applyBorder="1" applyProtection="1">
      <alignment horizontal="right"/>
    </xf>
    <xf numFmtId="164" fontId="18" fillId="0" borderId="1" xfId="42" applyNumberFormat="1" applyFont="1" applyBorder="1" applyProtection="1">
      <alignment horizontal="left" wrapText="1"/>
    </xf>
    <xf numFmtId="164" fontId="18" fillId="0" borderId="1" xfId="43" applyNumberFormat="1" applyFont="1" applyBorder="1" applyProtection="1">
      <alignment horizontal="center" wrapText="1"/>
    </xf>
    <xf numFmtId="164" fontId="18" fillId="0" borderId="1" xfId="13" applyNumberFormat="1" applyFont="1" applyBorder="1" applyProtection="1">
      <alignment horizontal="center"/>
    </xf>
    <xf numFmtId="164" fontId="18" fillId="0" borderId="1" xfId="44" applyNumberFormat="1" applyFont="1" applyBorder="1" applyProtection="1">
      <alignment horizontal="right"/>
    </xf>
    <xf numFmtId="164" fontId="18" fillId="0" borderId="1" xfId="45" applyNumberFormat="1" applyFont="1" applyBorder="1" applyProtection="1"/>
    <xf numFmtId="0" fontId="18" fillId="0" borderId="1" xfId="46" applyNumberFormat="1" applyFont="1" applyBorder="1" applyAlignment="1" applyProtection="1">
      <alignment horizontal="justify" vertical="top" wrapText="1"/>
    </xf>
    <xf numFmtId="0" fontId="18" fillId="0" borderId="1" xfId="47" applyNumberFormat="1" applyFont="1" applyBorder="1" applyAlignment="1" applyProtection="1">
      <alignment horizontal="justify" vertical="top" wrapText="1"/>
    </xf>
    <xf numFmtId="4" fontId="18" fillId="0" borderId="1" xfId="48" applyNumberFormat="1" applyFont="1" applyBorder="1" applyProtection="1">
      <alignment horizontal="right"/>
    </xf>
    <xf numFmtId="0" fontId="18" fillId="0" borderId="1" xfId="49" applyNumberFormat="1" applyFont="1" applyBorder="1" applyAlignment="1" applyProtection="1">
      <alignment horizontal="justify" vertical="top" wrapText="1"/>
    </xf>
    <xf numFmtId="0" fontId="18" fillId="0" borderId="1" xfId="50" applyNumberFormat="1" applyFont="1" applyBorder="1" applyAlignment="1" applyProtection="1">
      <alignment horizontal="justify" vertical="top" wrapText="1"/>
    </xf>
    <xf numFmtId="49" fontId="18" fillId="0" borderId="1" xfId="51" applyNumberFormat="1" applyFont="1" applyBorder="1" applyProtection="1">
      <alignment horizontal="center" shrinkToFit="1"/>
    </xf>
    <xf numFmtId="0" fontId="21" fillId="0" borderId="0" xfId="55" applyFont="1"/>
    <xf numFmtId="0" fontId="21" fillId="0" borderId="0" xfId="55" applyFont="1" applyAlignment="1">
      <alignment horizontal="justify" wrapText="1"/>
    </xf>
    <xf numFmtId="0" fontId="21" fillId="0" borderId="0" xfId="55" applyFont="1" applyAlignment="1">
      <alignment horizontal="center" wrapText="1"/>
    </xf>
    <xf numFmtId="0" fontId="21" fillId="0" borderId="1" xfId="55" applyFont="1" applyBorder="1" applyAlignment="1">
      <alignment horizontal="center" wrapText="1"/>
    </xf>
    <xf numFmtId="0" fontId="21" fillId="0" borderId="1" xfId="55" applyFont="1" applyBorder="1" applyAlignment="1">
      <alignment horizontal="center" vertical="center" wrapText="1"/>
    </xf>
    <xf numFmtId="0" fontId="21" fillId="0" borderId="1" xfId="55" applyFont="1" applyBorder="1" applyAlignment="1">
      <alignment wrapText="1"/>
    </xf>
    <xf numFmtId="0" fontId="21" fillId="0" borderId="1" xfId="55" applyFont="1" applyBorder="1" applyAlignment="1">
      <alignment horizontal="center"/>
    </xf>
    <xf numFmtId="165" fontId="21" fillId="0" borderId="1" xfId="55" applyNumberFormat="1" applyFont="1" applyBorder="1" applyAlignment="1">
      <alignment horizontal="center"/>
    </xf>
  </cellXfs>
  <cellStyles count="56">
    <cellStyle name="xl102" xfId="37"/>
    <cellStyle name="xl103" xfId="41"/>
    <cellStyle name="xl104" xfId="46"/>
    <cellStyle name="xl105" xfId="47"/>
    <cellStyle name="xl106" xfId="49"/>
    <cellStyle name="xl107" xfId="50"/>
    <cellStyle name="xl112" xfId="51"/>
    <cellStyle name="xl113" xfId="42"/>
    <cellStyle name="xl23" xfId="1"/>
    <cellStyle name="xl24" xfId="3"/>
    <cellStyle name="xl25" xfId="8"/>
    <cellStyle name="xl26" xfId="7"/>
    <cellStyle name="xl27" xfId="6"/>
    <cellStyle name="xl27 3" xfId="24"/>
    <cellStyle name="xl28" xfId="10"/>
    <cellStyle name="xl28 2" xfId="25"/>
    <cellStyle name="xl29" xfId="12"/>
    <cellStyle name="xl30" xfId="15"/>
    <cellStyle name="xl31" xfId="17"/>
    <cellStyle name="xl33" xfId="4"/>
    <cellStyle name="xl35" xfId="43"/>
    <cellStyle name="xl41" xfId="35"/>
    <cellStyle name="xl42" xfId="13"/>
    <cellStyle name="xl43" xfId="16"/>
    <cellStyle name="xl44" xfId="18"/>
    <cellStyle name="xl45" xfId="11"/>
    <cellStyle name="xl47" xfId="14"/>
    <cellStyle name="xl47 2" xfId="20"/>
    <cellStyle name="xl48" xfId="48"/>
    <cellStyle name="xl51" xfId="34"/>
    <cellStyle name="xl54" xfId="2"/>
    <cellStyle name="xl55" xfId="5"/>
    <cellStyle name="xl56" xfId="9"/>
    <cellStyle name="xl68 2" xfId="22"/>
    <cellStyle name="xl69 2" xfId="23"/>
    <cellStyle name="xl71 2" xfId="26"/>
    <cellStyle name="xl72 3" xfId="30"/>
    <cellStyle name="xl73" xfId="45"/>
    <cellStyle name="xl73 3" xfId="33"/>
    <cellStyle name="xl76" xfId="54"/>
    <cellStyle name="xl78" xfId="44"/>
    <cellStyle name="xl81" xfId="52"/>
    <cellStyle name="xl86 3" xfId="27"/>
    <cellStyle name="xl87" xfId="53"/>
    <cellStyle name="xl87 3" xfId="31"/>
    <cellStyle name="xl88 3" xfId="32"/>
    <cellStyle name="xl92 3" xfId="28"/>
    <cellStyle name="xl93" xfId="39"/>
    <cellStyle name="xl95" xfId="36"/>
    <cellStyle name="xl97 3" xfId="21"/>
    <cellStyle name="xl98" xfId="38"/>
    <cellStyle name="xl99" xfId="40"/>
    <cellStyle name="xl99 3" xfId="29"/>
    <cellStyle name="Обычный" xfId="0" builtinId="0"/>
    <cellStyle name="Обычный 2" xfId="19"/>
    <cellStyle name="Обычный 3 2" xfId="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1/LOCALS~1/Temp/&#1048;&#1089;&#1087;&#1086;&#1083;&#1085;&#1077;&#1085;&#1080;&#1077;%20&#1079;&#1072;%202019&#1075;/&#1048;&#1089;&#1087;&#1086;&#1083;&#1085;&#1077;&#1085;&#1080;&#1077;%20&#1079;&#1072;%202019%20&#1075;&#1086;&#107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Доходы"/>
      <sheetName val="Расходы"/>
      <sheetName val="Расходы (2)"/>
      <sheetName val="Расходы (3)"/>
      <sheetName val="Источники"/>
      <sheetName val="КонсТабл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0">
          <cell r="M10">
            <v>0</v>
          </cell>
          <cell r="AC10">
            <v>0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activeCell="H6" sqref="H6"/>
    </sheetView>
  </sheetViews>
  <sheetFormatPr defaultRowHeight="12.75"/>
  <cols>
    <col min="1" max="1" width="20.85546875" customWidth="1"/>
    <col min="2" max="2" width="24" customWidth="1"/>
    <col min="3" max="3" width="12.140625" customWidth="1"/>
    <col min="4" max="4" width="11" customWidth="1"/>
    <col min="5" max="5" width="10.42578125" customWidth="1"/>
  </cols>
  <sheetData>
    <row r="1" spans="1:7">
      <c r="A1" s="28"/>
      <c r="B1" s="28" t="s">
        <v>517</v>
      </c>
      <c r="C1" s="28"/>
      <c r="D1" s="28"/>
      <c r="E1" s="28"/>
      <c r="F1" s="28"/>
    </row>
    <row r="2" spans="1:7" ht="45" customHeight="1">
      <c r="A2" s="28"/>
      <c r="B2" s="28"/>
      <c r="C2" s="28"/>
      <c r="D2" s="28"/>
      <c r="E2" s="28"/>
      <c r="F2" s="28"/>
    </row>
    <row r="3" spans="1:7" ht="37.5" customHeight="1">
      <c r="A3" s="29" t="s">
        <v>505</v>
      </c>
      <c r="B3" s="29"/>
      <c r="C3" s="29"/>
      <c r="D3" s="29"/>
      <c r="E3" s="29"/>
      <c r="F3" s="29"/>
    </row>
    <row r="4" spans="1:7" ht="1.5" customHeight="1" thickBot="1">
      <c r="A4" s="14"/>
      <c r="B4" s="15"/>
      <c r="C4" s="16"/>
      <c r="D4" s="15"/>
      <c r="E4" s="15"/>
      <c r="F4" s="17"/>
    </row>
    <row r="5" spans="1:7">
      <c r="A5" s="18" t="s">
        <v>6</v>
      </c>
      <c r="B5" s="30" t="s">
        <v>70</v>
      </c>
      <c r="C5" s="30" t="s">
        <v>123</v>
      </c>
      <c r="D5" s="30" t="s">
        <v>124</v>
      </c>
      <c r="E5" s="30" t="s">
        <v>71</v>
      </c>
      <c r="F5" s="32"/>
    </row>
    <row r="6" spans="1:7" ht="47.25" customHeight="1" thickBot="1">
      <c r="A6" s="19" t="s">
        <v>72</v>
      </c>
      <c r="B6" s="31"/>
      <c r="C6" s="31"/>
      <c r="D6" s="31"/>
      <c r="E6" s="31"/>
      <c r="F6" s="32"/>
    </row>
    <row r="7" spans="1:7" ht="13.5" thickBot="1">
      <c r="A7" s="21" t="s">
        <v>73</v>
      </c>
      <c r="B7" s="22" t="s">
        <v>74</v>
      </c>
      <c r="C7" s="23">
        <f>C9+C16</f>
        <v>2661.2</v>
      </c>
      <c r="D7" s="23">
        <f>D9+D16</f>
        <v>3237.2</v>
      </c>
      <c r="E7" s="24">
        <f>D7*100/C7</f>
        <v>121.64437096046898</v>
      </c>
      <c r="F7" s="17"/>
    </row>
    <row r="8" spans="1:7" ht="13.5" thickBot="1">
      <c r="A8" s="21" t="s">
        <v>75</v>
      </c>
      <c r="B8" s="22"/>
      <c r="C8" s="25"/>
      <c r="D8" s="25"/>
      <c r="E8" s="26"/>
      <c r="F8" s="17"/>
    </row>
    <row r="9" spans="1:7" ht="26.25" thickBot="1">
      <c r="A9" s="21" t="s">
        <v>76</v>
      </c>
      <c r="B9" s="22" t="s">
        <v>77</v>
      </c>
      <c r="C9" s="23">
        <f>C10+C11+C12+C13+C14+C15</f>
        <v>942.9</v>
      </c>
      <c r="D9" s="23">
        <f>D10+D11+D12+D13+D14+D15</f>
        <v>1518.8999999999999</v>
      </c>
      <c r="E9" s="24">
        <f t="shared" ref="E9:E13" si="0">D9*100/C9</f>
        <v>161.08813235762011</v>
      </c>
      <c r="F9" s="17"/>
    </row>
    <row r="10" spans="1:7" ht="26.25" thickBot="1">
      <c r="A10" s="21" t="s">
        <v>78</v>
      </c>
      <c r="B10" s="22" t="s">
        <v>79</v>
      </c>
      <c r="C10" s="23">
        <v>122.5</v>
      </c>
      <c r="D10" s="23">
        <v>121.4</v>
      </c>
      <c r="E10" s="24">
        <f t="shared" si="0"/>
        <v>99.102040816326536</v>
      </c>
      <c r="F10" s="17"/>
    </row>
    <row r="11" spans="1:7" ht="26.25" thickBot="1">
      <c r="A11" s="21" t="s">
        <v>5</v>
      </c>
      <c r="B11" s="22" t="s">
        <v>80</v>
      </c>
      <c r="C11" s="23">
        <v>0.5</v>
      </c>
      <c r="D11" s="23">
        <v>0.4</v>
      </c>
      <c r="E11" s="24">
        <f t="shared" si="0"/>
        <v>80</v>
      </c>
      <c r="F11" s="17"/>
      <c r="G11" s="10"/>
    </row>
    <row r="12" spans="1:7" ht="13.5" thickBot="1">
      <c r="A12" s="21" t="s">
        <v>126</v>
      </c>
      <c r="B12" s="22" t="s">
        <v>125</v>
      </c>
      <c r="C12" s="23">
        <v>773</v>
      </c>
      <c r="D12" s="23">
        <v>648</v>
      </c>
      <c r="E12" s="24">
        <f t="shared" si="0"/>
        <v>83.829236739974121</v>
      </c>
      <c r="F12" s="17"/>
    </row>
    <row r="13" spans="1:7" ht="66" customHeight="1" thickBot="1">
      <c r="A13" s="27" t="s">
        <v>81</v>
      </c>
      <c r="B13" s="22" t="s">
        <v>82</v>
      </c>
      <c r="C13" s="23">
        <v>46.9</v>
      </c>
      <c r="D13" s="23">
        <v>68</v>
      </c>
      <c r="E13" s="24">
        <f t="shared" si="0"/>
        <v>144.98933901918977</v>
      </c>
      <c r="F13" s="17"/>
    </row>
    <row r="14" spans="1:7" ht="51.75" thickBot="1">
      <c r="A14" s="21" t="s">
        <v>83</v>
      </c>
      <c r="B14" s="22" t="s">
        <v>84</v>
      </c>
      <c r="C14" s="25">
        <v>0</v>
      </c>
      <c r="D14" s="25">
        <v>574</v>
      </c>
      <c r="E14" s="24">
        <v>0</v>
      </c>
      <c r="F14" s="17"/>
    </row>
    <row r="15" spans="1:7" ht="26.25" thickBot="1">
      <c r="A15" s="21" t="s">
        <v>85</v>
      </c>
      <c r="B15" s="22" t="s">
        <v>86</v>
      </c>
      <c r="C15" s="25">
        <v>0</v>
      </c>
      <c r="D15" s="25">
        <v>107.1</v>
      </c>
      <c r="E15" s="24">
        <v>0</v>
      </c>
      <c r="F15" s="17"/>
    </row>
    <row r="16" spans="1:7" ht="26.25" thickBot="1">
      <c r="A16" s="21" t="s">
        <v>43</v>
      </c>
      <c r="B16" s="22" t="s">
        <v>87</v>
      </c>
      <c r="C16" s="23">
        <f>C17</f>
        <v>1718.2999999999997</v>
      </c>
      <c r="D16" s="23">
        <f t="shared" ref="D16" si="1">D17</f>
        <v>1718.2999999999997</v>
      </c>
      <c r="E16" s="24">
        <f t="shared" ref="E16:E21" si="2">D16*100/C16</f>
        <v>100</v>
      </c>
      <c r="F16" s="17"/>
    </row>
    <row r="17" spans="1:6" ht="64.5" thickBot="1">
      <c r="A17" s="21" t="s">
        <v>88</v>
      </c>
      <c r="B17" s="22" t="s">
        <v>89</v>
      </c>
      <c r="C17" s="23">
        <f>SUM(C18:C21)</f>
        <v>1718.2999999999997</v>
      </c>
      <c r="D17" s="23">
        <f>SUM(D18:D21)</f>
        <v>1718.2999999999997</v>
      </c>
      <c r="E17" s="24">
        <f t="shared" si="2"/>
        <v>100</v>
      </c>
      <c r="F17" s="17"/>
    </row>
    <row r="18" spans="1:6" ht="39" thickBot="1">
      <c r="A18" s="21" t="s">
        <v>90</v>
      </c>
      <c r="B18" s="22" t="s">
        <v>91</v>
      </c>
      <c r="C18" s="23">
        <v>517</v>
      </c>
      <c r="D18" s="23">
        <v>517</v>
      </c>
      <c r="E18" s="24">
        <f t="shared" si="2"/>
        <v>100</v>
      </c>
      <c r="F18" s="17"/>
    </row>
    <row r="19" spans="1:6" ht="64.5" thickBot="1">
      <c r="A19" s="21" t="s">
        <v>92</v>
      </c>
      <c r="B19" s="22" t="s">
        <v>93</v>
      </c>
      <c r="C19" s="23">
        <v>584.1</v>
      </c>
      <c r="D19" s="23">
        <v>584.1</v>
      </c>
      <c r="E19" s="24">
        <f t="shared" si="2"/>
        <v>100</v>
      </c>
      <c r="F19" s="17"/>
    </row>
    <row r="20" spans="1:6" ht="39" thickBot="1">
      <c r="A20" s="21" t="s">
        <v>94</v>
      </c>
      <c r="B20" s="22" t="s">
        <v>95</v>
      </c>
      <c r="C20" s="23">
        <v>87.1</v>
      </c>
      <c r="D20" s="23">
        <v>87.1</v>
      </c>
      <c r="E20" s="24">
        <f t="shared" si="2"/>
        <v>100</v>
      </c>
      <c r="F20" s="17"/>
    </row>
    <row r="21" spans="1:6" ht="26.25" thickBot="1">
      <c r="A21" s="21" t="s">
        <v>56</v>
      </c>
      <c r="B21" s="22" t="s">
        <v>96</v>
      </c>
      <c r="C21" s="23">
        <v>530.1</v>
      </c>
      <c r="D21" s="23">
        <v>530.1</v>
      </c>
      <c r="E21" s="24">
        <f t="shared" si="2"/>
        <v>100</v>
      </c>
      <c r="F21" s="17"/>
    </row>
  </sheetData>
  <mergeCells count="8">
    <mergeCell ref="A1:A2"/>
    <mergeCell ref="B1:F2"/>
    <mergeCell ref="A3:F3"/>
    <mergeCell ref="B5:B6"/>
    <mergeCell ref="C5:C6"/>
    <mergeCell ref="D5:D6"/>
    <mergeCell ref="E5:E6"/>
    <mergeCell ref="F5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7"/>
  <sheetViews>
    <sheetView topLeftCell="A4" workbookViewId="0">
      <selection activeCell="I4" sqref="I4"/>
    </sheetView>
  </sheetViews>
  <sheetFormatPr defaultRowHeight="12.75"/>
  <cols>
    <col min="1" max="1" width="26.7109375" customWidth="1"/>
    <col min="2" max="2" width="28.7109375" customWidth="1"/>
    <col min="3" max="3" width="12.140625" customWidth="1"/>
    <col min="4" max="4" width="11.140625" customWidth="1"/>
  </cols>
  <sheetData>
    <row r="1" spans="1:5" ht="107.25" customHeight="1">
      <c r="A1" s="33"/>
      <c r="B1" s="34"/>
      <c r="C1" s="28" t="s">
        <v>518</v>
      </c>
      <c r="D1" s="28"/>
      <c r="E1" s="28"/>
    </row>
    <row r="2" spans="1:5" hidden="1">
      <c r="A2" s="33"/>
      <c r="B2" s="34"/>
      <c r="C2" s="13"/>
      <c r="D2" s="13"/>
      <c r="E2" s="13"/>
    </row>
    <row r="3" spans="1:5" ht="42.75" customHeight="1" thickBot="1">
      <c r="A3" s="35" t="s">
        <v>506</v>
      </c>
      <c r="B3" s="35"/>
      <c r="C3" s="35"/>
      <c r="D3" s="35"/>
      <c r="E3" s="35"/>
    </row>
    <row r="4" spans="1:5" ht="78" customHeight="1">
      <c r="A4" s="18" t="s">
        <v>6</v>
      </c>
      <c r="B4" s="30" t="s">
        <v>98</v>
      </c>
      <c r="C4" s="30" t="s">
        <v>347</v>
      </c>
      <c r="D4" s="30" t="s">
        <v>348</v>
      </c>
      <c r="E4" s="36" t="s">
        <v>99</v>
      </c>
    </row>
    <row r="5" spans="1:5" ht="13.5" thickBot="1">
      <c r="A5" s="20" t="s">
        <v>72</v>
      </c>
      <c r="B5" s="31"/>
      <c r="C5" s="31"/>
      <c r="D5" s="31"/>
      <c r="E5" s="37"/>
    </row>
    <row r="6" spans="1:5" ht="24" customHeight="1" thickBot="1">
      <c r="A6" s="21" t="s">
        <v>100</v>
      </c>
      <c r="B6" s="38" t="s">
        <v>74</v>
      </c>
      <c r="C6" s="23">
        <f>C8+C14+C16+C19+C22+C24+C26</f>
        <v>2746.6</v>
      </c>
      <c r="D6" s="23">
        <f>D8+D14+D16+D19+D22+D24+D26</f>
        <v>2695.7</v>
      </c>
      <c r="E6" s="24">
        <f>D6*100/C6</f>
        <v>98.146799679603873</v>
      </c>
    </row>
    <row r="7" spans="1:5" ht="21.75" customHeight="1" thickBot="1">
      <c r="A7" s="21" t="s">
        <v>75</v>
      </c>
      <c r="B7" s="22"/>
      <c r="C7" s="25"/>
      <c r="D7" s="25"/>
      <c r="E7" s="25"/>
    </row>
    <row r="8" spans="1:5" ht="24.75" customHeight="1" thickBot="1">
      <c r="A8" s="21" t="s">
        <v>7</v>
      </c>
      <c r="B8" s="22" t="s">
        <v>101</v>
      </c>
      <c r="C8" s="23">
        <f>C9+C10+C11+C12+C13</f>
        <v>1704.6000000000001</v>
      </c>
      <c r="D8" s="23">
        <f>D9+D10+D11+D12+D13</f>
        <v>1679.5</v>
      </c>
      <c r="E8" s="24">
        <f t="shared" ref="E8:E27" si="0">D8*100/C8</f>
        <v>98.527513786225498</v>
      </c>
    </row>
    <row r="9" spans="1:5" ht="69.75" customHeight="1" thickBot="1">
      <c r="A9" s="21" t="s">
        <v>102</v>
      </c>
      <c r="B9" s="22" t="s">
        <v>103</v>
      </c>
      <c r="C9" s="23">
        <f>приложение4!C10</f>
        <v>465.2</v>
      </c>
      <c r="D9" s="23">
        <f>приложение4!D10</f>
        <v>465.2</v>
      </c>
      <c r="E9" s="24">
        <f t="shared" si="0"/>
        <v>100</v>
      </c>
    </row>
    <row r="10" spans="1:5" ht="77.25" thickBot="1">
      <c r="A10" s="21" t="s">
        <v>104</v>
      </c>
      <c r="B10" s="22" t="s">
        <v>105</v>
      </c>
      <c r="C10" s="25">
        <f>приложение4!C24</f>
        <v>1225</v>
      </c>
      <c r="D10" s="25">
        <f>приложение4!D24</f>
        <v>1206.8</v>
      </c>
      <c r="E10" s="24">
        <f t="shared" si="0"/>
        <v>98.51428571428572</v>
      </c>
    </row>
    <row r="11" spans="1:5" ht="33" customHeight="1" thickBot="1">
      <c r="A11" s="21" t="s">
        <v>53</v>
      </c>
      <c r="B11" s="22" t="s">
        <v>106</v>
      </c>
      <c r="C11" s="25">
        <f>приложение4!C63</f>
        <v>2.2999999999999998</v>
      </c>
      <c r="D11" s="25">
        <f>приложение4!D63</f>
        <v>2.2999999999999998</v>
      </c>
      <c r="E11" s="24">
        <f t="shared" si="0"/>
        <v>100</v>
      </c>
    </row>
    <row r="12" spans="1:5" ht="18.75" customHeight="1" thickBot="1">
      <c r="A12" s="21" t="s">
        <v>8</v>
      </c>
      <c r="B12" s="22" t="s">
        <v>107</v>
      </c>
      <c r="C12" s="25">
        <f>приложение4!C69</f>
        <v>4.4000000000000004</v>
      </c>
      <c r="D12" s="25">
        <f>приложение4!D69</f>
        <v>0</v>
      </c>
      <c r="E12" s="24">
        <f t="shared" si="0"/>
        <v>0</v>
      </c>
    </row>
    <row r="13" spans="1:5" ht="30.75" customHeight="1" thickBot="1">
      <c r="A13" s="21" t="s">
        <v>15</v>
      </c>
      <c r="B13" s="22" t="s">
        <v>108</v>
      </c>
      <c r="C13" s="23">
        <f>приложение4!C75</f>
        <v>7.7</v>
      </c>
      <c r="D13" s="23">
        <f>приложение4!D75</f>
        <v>5.2</v>
      </c>
      <c r="E13" s="24">
        <f t="shared" si="0"/>
        <v>67.532467532467535</v>
      </c>
    </row>
    <row r="14" spans="1:5" ht="19.5" customHeight="1" thickBot="1">
      <c r="A14" s="21" t="s">
        <v>12</v>
      </c>
      <c r="B14" s="22" t="s">
        <v>122</v>
      </c>
      <c r="C14" s="23">
        <f>C15</f>
        <v>86.8</v>
      </c>
      <c r="D14" s="23">
        <f>D15</f>
        <v>86.8</v>
      </c>
      <c r="E14" s="24">
        <f t="shared" si="0"/>
        <v>100</v>
      </c>
    </row>
    <row r="15" spans="1:5" ht="31.5" customHeight="1" thickBot="1">
      <c r="A15" s="21" t="s">
        <v>13</v>
      </c>
      <c r="B15" s="22" t="s">
        <v>122</v>
      </c>
      <c r="C15" s="23">
        <f>приложение4!C90</f>
        <v>86.8</v>
      </c>
      <c r="D15" s="23">
        <f>приложение4!D90</f>
        <v>86.8</v>
      </c>
      <c r="E15" s="24">
        <f t="shared" si="0"/>
        <v>100</v>
      </c>
    </row>
    <row r="16" spans="1:5" ht="33.75" customHeight="1" thickBot="1">
      <c r="A16" s="21" t="s">
        <v>109</v>
      </c>
      <c r="B16" s="22" t="s">
        <v>110</v>
      </c>
      <c r="C16" s="23">
        <f>C17+C18</f>
        <v>46.3</v>
      </c>
      <c r="D16" s="23">
        <f>D17+D18</f>
        <v>28.3</v>
      </c>
      <c r="E16" s="24">
        <f t="shared" si="0"/>
        <v>61.123110151187909</v>
      </c>
    </row>
    <row r="17" spans="1:5" ht="65.25" customHeight="1" thickBot="1">
      <c r="A17" s="21" t="s">
        <v>41</v>
      </c>
      <c r="B17" s="22" t="s">
        <v>111</v>
      </c>
      <c r="C17" s="23">
        <f>приложение4!C102</f>
        <v>28.3</v>
      </c>
      <c r="D17" s="23">
        <f>приложение4!D102</f>
        <v>28.3</v>
      </c>
      <c r="E17" s="24">
        <f t="shared" si="0"/>
        <v>100</v>
      </c>
    </row>
    <row r="18" spans="1:5" ht="65.25" customHeight="1" thickBot="1">
      <c r="A18" s="21" t="s">
        <v>493</v>
      </c>
      <c r="B18" s="22" t="s">
        <v>511</v>
      </c>
      <c r="C18" s="23">
        <f>приложение4!C113</f>
        <v>18</v>
      </c>
      <c r="D18" s="23">
        <f>приложение4!D113</f>
        <v>0</v>
      </c>
      <c r="E18" s="24"/>
    </row>
    <row r="19" spans="1:5" ht="18.75" customHeight="1" thickBot="1">
      <c r="A19" s="21" t="s">
        <v>9</v>
      </c>
      <c r="B19" s="22" t="s">
        <v>112</v>
      </c>
      <c r="C19" s="23">
        <f>C20+C21</f>
        <v>150.69999999999999</v>
      </c>
      <c r="D19" s="23">
        <f>D20+D21</f>
        <v>150.69999999999999</v>
      </c>
      <c r="E19" s="24">
        <f t="shared" si="0"/>
        <v>100</v>
      </c>
    </row>
    <row r="20" spans="1:5" ht="33.75" customHeight="1" thickBot="1">
      <c r="A20" s="21" t="s">
        <v>26</v>
      </c>
      <c r="B20" s="22" t="s">
        <v>113</v>
      </c>
      <c r="C20" s="23">
        <f>приложение4!C121</f>
        <v>115.39999999999999</v>
      </c>
      <c r="D20" s="23">
        <f>приложение4!D121</f>
        <v>115.39999999999999</v>
      </c>
      <c r="E20" s="24">
        <f t="shared" si="0"/>
        <v>100.00000000000001</v>
      </c>
    </row>
    <row r="21" spans="1:5" ht="33.75" customHeight="1" thickBot="1">
      <c r="A21" s="21" t="s">
        <v>16</v>
      </c>
      <c r="B21" s="22" t="s">
        <v>114</v>
      </c>
      <c r="C21" s="25">
        <f>приложение4!C132</f>
        <v>35.299999999999997</v>
      </c>
      <c r="D21" s="25">
        <f>приложение4!D132</f>
        <v>35.299999999999997</v>
      </c>
      <c r="E21" s="24">
        <f t="shared" si="0"/>
        <v>100</v>
      </c>
    </row>
    <row r="22" spans="1:5" ht="30.75" customHeight="1" thickBot="1">
      <c r="A22" s="21" t="s">
        <v>17</v>
      </c>
      <c r="B22" s="22" t="s">
        <v>115</v>
      </c>
      <c r="C22" s="23">
        <f>C23</f>
        <v>617.69999999999993</v>
      </c>
      <c r="D22" s="23">
        <f>D23</f>
        <v>609.9</v>
      </c>
      <c r="E22" s="24">
        <f t="shared" si="0"/>
        <v>98.737251092763486</v>
      </c>
    </row>
    <row r="23" spans="1:5" ht="16.5" customHeight="1" thickBot="1">
      <c r="A23" s="21" t="s">
        <v>14</v>
      </c>
      <c r="B23" s="22" t="s">
        <v>116</v>
      </c>
      <c r="C23" s="25">
        <f>приложение4!C145</f>
        <v>617.69999999999993</v>
      </c>
      <c r="D23" s="25">
        <f>приложение4!D145</f>
        <v>609.9</v>
      </c>
      <c r="E23" s="24">
        <f t="shared" si="0"/>
        <v>98.737251092763486</v>
      </c>
    </row>
    <row r="24" spans="1:5" ht="21.75" customHeight="1" thickBot="1">
      <c r="A24" s="21" t="s">
        <v>47</v>
      </c>
      <c r="B24" s="22" t="s">
        <v>117</v>
      </c>
      <c r="C24" s="25">
        <f>C25</f>
        <v>2.5</v>
      </c>
      <c r="D24" s="25">
        <f>D25</f>
        <v>2.5</v>
      </c>
      <c r="E24" s="24">
        <f t="shared" si="0"/>
        <v>100</v>
      </c>
    </row>
    <row r="25" spans="1:5" ht="45.75" customHeight="1" thickBot="1">
      <c r="A25" s="21" t="s">
        <v>118</v>
      </c>
      <c r="B25" s="22" t="s">
        <v>119</v>
      </c>
      <c r="C25" s="25">
        <f>приложение4!C194</f>
        <v>2.5</v>
      </c>
      <c r="D25" s="25">
        <f>приложение4!D194</f>
        <v>2.5</v>
      </c>
      <c r="E25" s="24">
        <f t="shared" si="0"/>
        <v>100</v>
      </c>
    </row>
    <row r="26" spans="1:5" ht="23.25" customHeight="1" thickBot="1">
      <c r="A26" s="21" t="s">
        <v>22</v>
      </c>
      <c r="B26" s="22" t="s">
        <v>120</v>
      </c>
      <c r="C26" s="23">
        <f>C27</f>
        <v>138</v>
      </c>
      <c r="D26" s="23">
        <f>D27</f>
        <v>138</v>
      </c>
      <c r="E26" s="24">
        <f t="shared" si="0"/>
        <v>100</v>
      </c>
    </row>
    <row r="27" spans="1:5" ht="24" customHeight="1" thickBot="1">
      <c r="A27" s="21" t="s">
        <v>18</v>
      </c>
      <c r="B27" s="22" t="s">
        <v>121</v>
      </c>
      <c r="C27" s="23">
        <f>приложение4!C202</f>
        <v>138</v>
      </c>
      <c r="D27" s="23">
        <f>приложение4!D202</f>
        <v>138</v>
      </c>
      <c r="E27" s="24">
        <f t="shared" si="0"/>
        <v>100</v>
      </c>
    </row>
  </sheetData>
  <mergeCells count="6">
    <mergeCell ref="C1:E1"/>
    <mergeCell ref="A3:E3"/>
    <mergeCell ref="B4:B5"/>
    <mergeCell ref="C4:C5"/>
    <mergeCell ref="D4:D5"/>
    <mergeCell ref="E4:E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3"/>
  <sheetViews>
    <sheetView topLeftCell="A11" workbookViewId="0">
      <selection activeCell="F9" sqref="F9"/>
    </sheetView>
  </sheetViews>
  <sheetFormatPr defaultRowHeight="12.75"/>
  <cols>
    <col min="1" max="1" width="31.7109375" customWidth="1"/>
    <col min="2" max="2" width="20" customWidth="1"/>
    <col min="3" max="3" width="11.85546875" customWidth="1"/>
    <col min="4" max="4" width="11.7109375" customWidth="1"/>
    <col min="5" max="5" width="9.5703125" customWidth="1"/>
  </cols>
  <sheetData>
    <row r="1" spans="1:5" ht="53.25" customHeight="1">
      <c r="A1" s="39"/>
      <c r="B1" s="40" t="s">
        <v>519</v>
      </c>
      <c r="C1" s="40"/>
      <c r="D1" s="40"/>
      <c r="E1" s="40"/>
    </row>
    <row r="2" spans="1:5" hidden="1">
      <c r="A2" s="41"/>
      <c r="B2" s="42"/>
      <c r="C2" s="43"/>
      <c r="D2" s="44"/>
      <c r="E2" s="45"/>
    </row>
    <row r="3" spans="1:5" ht="34.5" customHeight="1">
      <c r="A3" s="46" t="s">
        <v>507</v>
      </c>
      <c r="B3" s="46"/>
      <c r="C3" s="46"/>
      <c r="D3" s="46"/>
      <c r="E3" s="46"/>
    </row>
    <row r="4" spans="1:5" hidden="1">
      <c r="A4" s="41"/>
      <c r="B4" s="47"/>
      <c r="C4" s="48"/>
      <c r="D4" s="44"/>
      <c r="E4" s="45"/>
    </row>
    <row r="5" spans="1:5" ht="51">
      <c r="A5" s="49" t="s">
        <v>127</v>
      </c>
      <c r="B5" s="49" t="s">
        <v>70</v>
      </c>
      <c r="C5" s="50" t="s">
        <v>347</v>
      </c>
      <c r="D5" s="50" t="s">
        <v>348</v>
      </c>
      <c r="E5" s="51" t="s">
        <v>71</v>
      </c>
    </row>
    <row r="6" spans="1:5">
      <c r="A6" s="52" t="s">
        <v>73</v>
      </c>
      <c r="B6" s="53" t="s">
        <v>74</v>
      </c>
      <c r="C6" s="54">
        <f>C8+C35</f>
        <v>2661.2</v>
      </c>
      <c r="D6" s="54">
        <f>D8+D35</f>
        <v>3237.2</v>
      </c>
      <c r="E6" s="55">
        <f>D6/C6*100</f>
        <v>121.64437096046896</v>
      </c>
    </row>
    <row r="7" spans="1:5">
      <c r="A7" s="56" t="s">
        <v>75</v>
      </c>
      <c r="B7" s="57"/>
      <c r="C7" s="54"/>
      <c r="D7" s="54"/>
      <c r="E7" s="55"/>
    </row>
    <row r="8" spans="1:5">
      <c r="A8" s="58" t="s">
        <v>76</v>
      </c>
      <c r="B8" s="59" t="s">
        <v>77</v>
      </c>
      <c r="C8" s="54">
        <f>C9+C14+C17+C21+C26+C30</f>
        <v>942.9</v>
      </c>
      <c r="D8" s="54">
        <f>D9+D14+D17+D21+D26+D30</f>
        <v>1518.8999999999999</v>
      </c>
      <c r="E8" s="55">
        <f t="shared" ref="E8:E25" si="0">D8/C8*100</f>
        <v>161.08813235762008</v>
      </c>
    </row>
    <row r="9" spans="1:5">
      <c r="A9" s="58" t="s">
        <v>78</v>
      </c>
      <c r="B9" s="59" t="s">
        <v>79</v>
      </c>
      <c r="C9" s="54">
        <f>C10</f>
        <v>122.5</v>
      </c>
      <c r="D9" s="54">
        <f>D10</f>
        <v>121.5</v>
      </c>
      <c r="E9" s="55">
        <f t="shared" si="0"/>
        <v>99.183673469387756</v>
      </c>
    </row>
    <row r="10" spans="1:5">
      <c r="A10" s="58" t="s">
        <v>10</v>
      </c>
      <c r="B10" s="59" t="s">
        <v>128</v>
      </c>
      <c r="C10" s="54">
        <f>SUM(C11:C13)</f>
        <v>122.5</v>
      </c>
      <c r="D10" s="54">
        <f>SUM(D11:D13)</f>
        <v>121.5</v>
      </c>
      <c r="E10" s="55">
        <f t="shared" si="0"/>
        <v>99.183673469387756</v>
      </c>
    </row>
    <row r="11" spans="1:5" ht="76.5">
      <c r="A11" s="58" t="s">
        <v>129</v>
      </c>
      <c r="B11" s="59" t="s">
        <v>130</v>
      </c>
      <c r="C11" s="54">
        <v>121.5</v>
      </c>
      <c r="D11" s="54">
        <v>120</v>
      </c>
      <c r="E11" s="55">
        <f t="shared" si="0"/>
        <v>98.76543209876543</v>
      </c>
    </row>
    <row r="12" spans="1:5" ht="114.75">
      <c r="A12" s="58" t="s">
        <v>131</v>
      </c>
      <c r="B12" s="59" t="s">
        <v>132</v>
      </c>
      <c r="C12" s="54">
        <v>1</v>
      </c>
      <c r="D12" s="54">
        <v>1.5</v>
      </c>
      <c r="E12" s="55">
        <f t="shared" si="0"/>
        <v>150</v>
      </c>
    </row>
    <row r="13" spans="1:5" ht="51">
      <c r="A13" s="58" t="s">
        <v>133</v>
      </c>
      <c r="B13" s="59" t="s">
        <v>134</v>
      </c>
      <c r="C13" s="54"/>
      <c r="D13" s="54"/>
      <c r="E13" s="55">
        <v>0</v>
      </c>
    </row>
    <row r="14" spans="1:5">
      <c r="A14" s="58" t="s">
        <v>5</v>
      </c>
      <c r="B14" s="59" t="s">
        <v>80</v>
      </c>
      <c r="C14" s="54">
        <f>C15</f>
        <v>0.5</v>
      </c>
      <c r="D14" s="54">
        <f>D15</f>
        <v>0.4</v>
      </c>
      <c r="E14" s="55">
        <f t="shared" si="0"/>
        <v>80</v>
      </c>
    </row>
    <row r="15" spans="1:5">
      <c r="A15" s="58" t="s">
        <v>97</v>
      </c>
      <c r="B15" s="59" t="s">
        <v>135</v>
      </c>
      <c r="C15" s="54">
        <f>C16</f>
        <v>0.5</v>
      </c>
      <c r="D15" s="54">
        <f>D16</f>
        <v>0.4</v>
      </c>
      <c r="E15" s="55">
        <f t="shared" si="0"/>
        <v>80</v>
      </c>
    </row>
    <row r="16" spans="1:5">
      <c r="A16" s="58" t="s">
        <v>97</v>
      </c>
      <c r="B16" s="59" t="s">
        <v>136</v>
      </c>
      <c r="C16" s="54">
        <v>0.5</v>
      </c>
      <c r="D16" s="54">
        <v>0.4</v>
      </c>
      <c r="E16" s="55">
        <f t="shared" si="0"/>
        <v>80</v>
      </c>
    </row>
    <row r="17" spans="1:5">
      <c r="A17" s="58" t="s">
        <v>126</v>
      </c>
      <c r="B17" s="59" t="s">
        <v>125</v>
      </c>
      <c r="C17" s="54">
        <f>SUM(C18:C20)</f>
        <v>773</v>
      </c>
      <c r="D17" s="54">
        <f>SUM(D18:D20)</f>
        <v>648</v>
      </c>
      <c r="E17" s="55">
        <f t="shared" si="0"/>
        <v>83.829236739974121</v>
      </c>
    </row>
    <row r="18" spans="1:5" ht="51">
      <c r="A18" s="58" t="s">
        <v>349</v>
      </c>
      <c r="B18" s="59" t="s">
        <v>350</v>
      </c>
      <c r="C18" s="54">
        <v>35</v>
      </c>
      <c r="D18" s="54">
        <v>32.9</v>
      </c>
      <c r="E18" s="55">
        <f t="shared" si="0"/>
        <v>94</v>
      </c>
    </row>
    <row r="19" spans="1:5" ht="38.25">
      <c r="A19" s="58" t="s">
        <v>38</v>
      </c>
      <c r="B19" s="59" t="s">
        <v>351</v>
      </c>
      <c r="C19" s="54">
        <v>144.69999999999999</v>
      </c>
      <c r="D19" s="54">
        <v>102.2</v>
      </c>
      <c r="E19" s="55">
        <f t="shared" si="0"/>
        <v>70.628887353144449</v>
      </c>
    </row>
    <row r="20" spans="1:5" ht="38.25">
      <c r="A20" s="58" t="s">
        <v>352</v>
      </c>
      <c r="B20" s="59" t="s">
        <v>353</v>
      </c>
      <c r="C20" s="54">
        <v>593.29999999999995</v>
      </c>
      <c r="D20" s="54">
        <v>512.9</v>
      </c>
      <c r="E20" s="55">
        <f t="shared" si="0"/>
        <v>86.448676891960233</v>
      </c>
    </row>
    <row r="21" spans="1:5" ht="38.25">
      <c r="A21" s="58" t="s">
        <v>81</v>
      </c>
      <c r="B21" s="59" t="s">
        <v>82</v>
      </c>
      <c r="C21" s="54">
        <f>C22+C24</f>
        <v>46.9</v>
      </c>
      <c r="D21" s="54">
        <f>D22+D24</f>
        <v>67.900000000000006</v>
      </c>
      <c r="E21" s="55">
        <f t="shared" si="0"/>
        <v>144.7761194029851</v>
      </c>
    </row>
    <row r="22" spans="1:5" ht="89.25">
      <c r="A22" s="58" t="s">
        <v>137</v>
      </c>
      <c r="B22" s="59" t="s">
        <v>138</v>
      </c>
      <c r="C22" s="54">
        <f>C23</f>
        <v>18.5</v>
      </c>
      <c r="D22" s="54">
        <f>D23</f>
        <v>37</v>
      </c>
      <c r="E22" s="55">
        <f t="shared" si="0"/>
        <v>200</v>
      </c>
    </row>
    <row r="23" spans="1:5" ht="89.25">
      <c r="A23" s="58" t="s">
        <v>55</v>
      </c>
      <c r="B23" s="59" t="s">
        <v>354</v>
      </c>
      <c r="C23" s="54">
        <v>18.5</v>
      </c>
      <c r="D23" s="54">
        <v>37</v>
      </c>
      <c r="E23" s="55">
        <f t="shared" si="0"/>
        <v>200</v>
      </c>
    </row>
    <row r="24" spans="1:5" ht="51">
      <c r="A24" s="58" t="s">
        <v>139</v>
      </c>
      <c r="B24" s="59" t="s">
        <v>140</v>
      </c>
      <c r="C24" s="54">
        <f>C25</f>
        <v>28.4</v>
      </c>
      <c r="D24" s="54">
        <f>D25</f>
        <v>30.9</v>
      </c>
      <c r="E24" s="55">
        <f t="shared" si="0"/>
        <v>108.80281690140845</v>
      </c>
    </row>
    <row r="25" spans="1:5" ht="49.5" customHeight="1">
      <c r="A25" s="58" t="s">
        <v>54</v>
      </c>
      <c r="B25" s="59" t="s">
        <v>355</v>
      </c>
      <c r="C25" s="54">
        <v>28.4</v>
      </c>
      <c r="D25" s="54">
        <v>30.9</v>
      </c>
      <c r="E25" s="55">
        <f t="shared" si="0"/>
        <v>108.80281690140845</v>
      </c>
    </row>
    <row r="26" spans="1:5" ht="49.5" customHeight="1">
      <c r="A26" s="58" t="s">
        <v>456</v>
      </c>
      <c r="B26" s="59" t="s">
        <v>461</v>
      </c>
      <c r="C26" s="54">
        <v>0</v>
      </c>
      <c r="D26" s="54">
        <f>D27</f>
        <v>574</v>
      </c>
      <c r="E26" s="55">
        <v>0</v>
      </c>
    </row>
    <row r="27" spans="1:5" ht="49.5" customHeight="1">
      <c r="A27" s="58" t="s">
        <v>457</v>
      </c>
      <c r="B27" s="59" t="s">
        <v>460</v>
      </c>
      <c r="C27" s="54">
        <v>0</v>
      </c>
      <c r="D27" s="54">
        <f>D28</f>
        <v>574</v>
      </c>
      <c r="E27" s="55">
        <v>0</v>
      </c>
    </row>
    <row r="28" spans="1:5" ht="80.25" customHeight="1">
      <c r="A28" s="58" t="s">
        <v>458</v>
      </c>
      <c r="B28" s="59" t="s">
        <v>462</v>
      </c>
      <c r="C28" s="54">
        <v>0</v>
      </c>
      <c r="D28" s="54">
        <f>D29</f>
        <v>574</v>
      </c>
      <c r="E28" s="55">
        <v>0</v>
      </c>
    </row>
    <row r="29" spans="1:5" ht="49.5" customHeight="1">
      <c r="A29" s="58" t="s">
        <v>459</v>
      </c>
      <c r="B29" s="59" t="s">
        <v>463</v>
      </c>
      <c r="C29" s="54">
        <v>0</v>
      </c>
      <c r="D29" s="54">
        <v>574</v>
      </c>
      <c r="E29" s="55">
        <v>0</v>
      </c>
    </row>
    <row r="30" spans="1:5" ht="17.25" customHeight="1">
      <c r="A30" s="58" t="s">
        <v>464</v>
      </c>
      <c r="B30" s="59" t="s">
        <v>472</v>
      </c>
      <c r="C30" s="54">
        <v>0</v>
      </c>
      <c r="D30" s="54">
        <f>D31+D33</f>
        <v>107.1</v>
      </c>
      <c r="E30" s="55">
        <v>0</v>
      </c>
    </row>
    <row r="31" spans="1:5" ht="18.75" customHeight="1">
      <c r="A31" s="58" t="s">
        <v>85</v>
      </c>
      <c r="B31" s="59" t="s">
        <v>473</v>
      </c>
      <c r="C31" s="54">
        <v>0</v>
      </c>
      <c r="D31" s="54">
        <f>D32</f>
        <v>12</v>
      </c>
      <c r="E31" s="55">
        <v>0</v>
      </c>
    </row>
    <row r="32" spans="1:5" ht="30.75" customHeight="1">
      <c r="A32" s="58" t="s">
        <v>465</v>
      </c>
      <c r="B32" s="59" t="s">
        <v>474</v>
      </c>
      <c r="C32" s="54">
        <v>0</v>
      </c>
      <c r="D32" s="54">
        <v>12</v>
      </c>
      <c r="E32" s="55">
        <v>0</v>
      </c>
    </row>
    <row r="33" spans="1:5" ht="16.5" customHeight="1">
      <c r="A33" s="58" t="s">
        <v>466</v>
      </c>
      <c r="B33" s="59" t="s">
        <v>475</v>
      </c>
      <c r="C33" s="54">
        <v>0</v>
      </c>
      <c r="D33" s="54">
        <f>D34</f>
        <v>95.1</v>
      </c>
      <c r="E33" s="55">
        <v>0</v>
      </c>
    </row>
    <row r="34" spans="1:5" ht="25.5" customHeight="1">
      <c r="A34" s="58" t="s">
        <v>467</v>
      </c>
      <c r="B34" s="59" t="s">
        <v>476</v>
      </c>
      <c r="C34" s="54">
        <v>0</v>
      </c>
      <c r="D34" s="54">
        <v>95.1</v>
      </c>
      <c r="E34" s="55">
        <v>0</v>
      </c>
    </row>
    <row r="35" spans="1:5">
      <c r="A35" s="58" t="s">
        <v>43</v>
      </c>
      <c r="B35" s="59" t="s">
        <v>87</v>
      </c>
      <c r="C35" s="54">
        <f>C36</f>
        <v>1718.2999999999997</v>
      </c>
      <c r="D35" s="54">
        <f>D36</f>
        <v>1718.2999999999997</v>
      </c>
      <c r="E35" s="55">
        <f t="shared" ref="E35:E53" si="1">D35/C35*100</f>
        <v>100</v>
      </c>
    </row>
    <row r="36" spans="1:5" ht="25.5">
      <c r="A36" s="58" t="s">
        <v>88</v>
      </c>
      <c r="B36" s="59" t="s">
        <v>89</v>
      </c>
      <c r="C36" s="54">
        <f>C37+C42+C45+C49</f>
        <v>1718.2999999999997</v>
      </c>
      <c r="D36" s="54">
        <f>D37+D42+D45+D49</f>
        <v>1718.2999999999997</v>
      </c>
      <c r="E36" s="55">
        <f t="shared" si="1"/>
        <v>100</v>
      </c>
    </row>
    <row r="37" spans="1:5" ht="25.5">
      <c r="A37" s="58" t="s">
        <v>90</v>
      </c>
      <c r="B37" s="59" t="s">
        <v>91</v>
      </c>
      <c r="C37" s="54">
        <f>C38+C40</f>
        <v>517</v>
      </c>
      <c r="D37" s="54">
        <f>D38+D40</f>
        <v>517</v>
      </c>
      <c r="E37" s="55">
        <f t="shared" si="1"/>
        <v>100</v>
      </c>
    </row>
    <row r="38" spans="1:5" ht="25.5">
      <c r="A38" s="58" t="s">
        <v>141</v>
      </c>
      <c r="B38" s="59" t="s">
        <v>142</v>
      </c>
      <c r="C38" s="54">
        <f>C39</f>
        <v>95.6</v>
      </c>
      <c r="D38" s="54">
        <f>D39</f>
        <v>95.6</v>
      </c>
      <c r="E38" s="55">
        <f t="shared" si="1"/>
        <v>100</v>
      </c>
    </row>
    <row r="39" spans="1:5" ht="25.5">
      <c r="A39" s="58" t="s">
        <v>34</v>
      </c>
      <c r="B39" s="59" t="s">
        <v>356</v>
      </c>
      <c r="C39" s="54">
        <v>95.6</v>
      </c>
      <c r="D39" s="54">
        <v>95.6</v>
      </c>
      <c r="E39" s="55">
        <f t="shared" si="1"/>
        <v>100</v>
      </c>
    </row>
    <row r="40" spans="1:5" ht="25.5">
      <c r="A40" s="58" t="s">
        <v>468</v>
      </c>
      <c r="B40" s="59" t="s">
        <v>470</v>
      </c>
      <c r="C40" s="54">
        <f>C41</f>
        <v>421.4</v>
      </c>
      <c r="D40" s="54">
        <f>D41</f>
        <v>421.4</v>
      </c>
      <c r="E40" s="55">
        <f t="shared" si="1"/>
        <v>100</v>
      </c>
    </row>
    <row r="41" spans="1:5" ht="38.25">
      <c r="A41" s="58" t="s">
        <v>469</v>
      </c>
      <c r="B41" s="59" t="s">
        <v>471</v>
      </c>
      <c r="C41" s="54">
        <v>421.4</v>
      </c>
      <c r="D41" s="54">
        <v>421.4</v>
      </c>
      <c r="E41" s="55">
        <f t="shared" si="1"/>
        <v>100</v>
      </c>
    </row>
    <row r="42" spans="1:5" ht="46.5" customHeight="1">
      <c r="A42" s="58" t="s">
        <v>92</v>
      </c>
      <c r="B42" s="59" t="s">
        <v>93</v>
      </c>
      <c r="C42" s="54">
        <f>C43</f>
        <v>584.1</v>
      </c>
      <c r="D42" s="54">
        <f>D43</f>
        <v>584.1</v>
      </c>
      <c r="E42" s="55">
        <f t="shared" si="1"/>
        <v>100</v>
      </c>
    </row>
    <row r="43" spans="1:5">
      <c r="A43" s="58" t="s">
        <v>143</v>
      </c>
      <c r="B43" s="59" t="s">
        <v>144</v>
      </c>
      <c r="C43" s="54">
        <f>C44</f>
        <v>584.1</v>
      </c>
      <c r="D43" s="54">
        <f>D44</f>
        <v>584.1</v>
      </c>
      <c r="E43" s="55">
        <f t="shared" si="1"/>
        <v>100</v>
      </c>
    </row>
    <row r="44" spans="1:5">
      <c r="A44" s="58" t="s">
        <v>35</v>
      </c>
      <c r="B44" s="59" t="s">
        <v>357</v>
      </c>
      <c r="C44" s="54">
        <v>584.1</v>
      </c>
      <c r="D44" s="54">
        <v>584.1</v>
      </c>
      <c r="E44" s="55">
        <f t="shared" si="1"/>
        <v>100</v>
      </c>
    </row>
    <row r="45" spans="1:5" ht="25.5">
      <c r="A45" s="58" t="s">
        <v>94</v>
      </c>
      <c r="B45" s="59" t="s">
        <v>95</v>
      </c>
      <c r="C45" s="54">
        <f>C46+C48</f>
        <v>87.1</v>
      </c>
      <c r="D45" s="54">
        <f>D46+D48</f>
        <v>87.1</v>
      </c>
      <c r="E45" s="55">
        <f t="shared" si="1"/>
        <v>100</v>
      </c>
    </row>
    <row r="46" spans="1:5" ht="38.25">
      <c r="A46" s="58" t="s">
        <v>145</v>
      </c>
      <c r="B46" s="59" t="s">
        <v>146</v>
      </c>
      <c r="C46" s="54">
        <f>C47</f>
        <v>0.3</v>
      </c>
      <c r="D46" s="54">
        <f>D47</f>
        <v>0.3</v>
      </c>
      <c r="E46" s="55">
        <f t="shared" si="1"/>
        <v>100</v>
      </c>
    </row>
    <row r="47" spans="1:5" ht="38.25">
      <c r="A47" s="58" t="s">
        <v>359</v>
      </c>
      <c r="B47" s="59" t="s">
        <v>358</v>
      </c>
      <c r="C47" s="54">
        <v>0.3</v>
      </c>
      <c r="D47" s="54">
        <v>0.3</v>
      </c>
      <c r="E47" s="55">
        <f t="shared" si="1"/>
        <v>100</v>
      </c>
    </row>
    <row r="48" spans="1:5" ht="64.5" customHeight="1">
      <c r="A48" s="58" t="s">
        <v>36</v>
      </c>
      <c r="B48" s="59" t="s">
        <v>360</v>
      </c>
      <c r="C48" s="54">
        <v>86.8</v>
      </c>
      <c r="D48" s="54">
        <v>86.8</v>
      </c>
      <c r="E48" s="55">
        <f t="shared" si="1"/>
        <v>100</v>
      </c>
    </row>
    <row r="49" spans="1:7">
      <c r="A49" s="58" t="s">
        <v>56</v>
      </c>
      <c r="B49" s="59" t="s">
        <v>96</v>
      </c>
      <c r="C49" s="54">
        <f>C50+C52</f>
        <v>530.1</v>
      </c>
      <c r="D49" s="54">
        <f>D50+D52</f>
        <v>530.1</v>
      </c>
      <c r="E49" s="55">
        <f t="shared" si="1"/>
        <v>100</v>
      </c>
    </row>
    <row r="50" spans="1:7" ht="64.5" customHeight="1">
      <c r="A50" s="58" t="s">
        <v>147</v>
      </c>
      <c r="B50" s="59" t="s">
        <v>148</v>
      </c>
      <c r="C50" s="54">
        <f>C51</f>
        <v>121.7</v>
      </c>
      <c r="D50" s="54">
        <f>D51</f>
        <v>121.7</v>
      </c>
      <c r="E50" s="55">
        <f t="shared" si="1"/>
        <v>100</v>
      </c>
    </row>
    <row r="51" spans="1:7" ht="75.75" customHeight="1">
      <c r="A51" s="58" t="s">
        <v>37</v>
      </c>
      <c r="B51" s="59" t="s">
        <v>361</v>
      </c>
      <c r="C51" s="54">
        <v>121.7</v>
      </c>
      <c r="D51" s="54">
        <v>121.7</v>
      </c>
      <c r="E51" s="55">
        <f t="shared" si="1"/>
        <v>100</v>
      </c>
      <c r="G51" s="11"/>
    </row>
    <row r="52" spans="1:7" ht="25.5">
      <c r="A52" s="58" t="s">
        <v>149</v>
      </c>
      <c r="B52" s="59" t="s">
        <v>150</v>
      </c>
      <c r="C52" s="54">
        <f>C53</f>
        <v>408.4</v>
      </c>
      <c r="D52" s="54">
        <f>D53</f>
        <v>408.4</v>
      </c>
      <c r="E52" s="55">
        <f t="shared" si="1"/>
        <v>100</v>
      </c>
    </row>
    <row r="53" spans="1:7" ht="25.5">
      <c r="A53" s="58" t="s">
        <v>39</v>
      </c>
      <c r="B53" s="59" t="s">
        <v>362</v>
      </c>
      <c r="C53" s="54">
        <v>408.4</v>
      </c>
      <c r="D53" s="54">
        <v>408.4</v>
      </c>
      <c r="E53" s="55">
        <f t="shared" si="1"/>
        <v>100</v>
      </c>
    </row>
  </sheetData>
  <mergeCells count="2">
    <mergeCell ref="B1:E1"/>
    <mergeCell ref="A3:E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09"/>
  <sheetViews>
    <sheetView topLeftCell="A141" workbookViewId="0">
      <selection sqref="A1:E143"/>
    </sheetView>
  </sheetViews>
  <sheetFormatPr defaultRowHeight="12.75"/>
  <cols>
    <col min="1" max="1" width="38" customWidth="1"/>
    <col min="2" max="2" width="20.5703125" customWidth="1"/>
    <col min="3" max="3" width="13.85546875" customWidth="1"/>
    <col min="4" max="4" width="12.7109375" customWidth="1"/>
    <col min="5" max="5" width="9.42578125" customWidth="1"/>
  </cols>
  <sheetData>
    <row r="1" spans="1:8" ht="77.25" customHeight="1">
      <c r="A1" s="60"/>
      <c r="B1" s="61"/>
      <c r="C1" s="62" t="s">
        <v>524</v>
      </c>
      <c r="D1" s="62"/>
      <c r="E1" s="62"/>
    </row>
    <row r="2" spans="1:8" hidden="1">
      <c r="A2" s="63"/>
      <c r="B2" s="64"/>
      <c r="C2" s="64"/>
      <c r="D2" s="64"/>
      <c r="E2" s="64"/>
    </row>
    <row r="3" spans="1:8" ht="21" customHeight="1">
      <c r="A3" s="65" t="s">
        <v>502</v>
      </c>
      <c r="B3" s="65"/>
      <c r="C3" s="65"/>
      <c r="D3" s="65"/>
      <c r="E3" s="65"/>
    </row>
    <row r="4" spans="1:8" ht="3" customHeight="1">
      <c r="A4" s="66"/>
      <c r="B4" s="67"/>
      <c r="C4" s="67"/>
      <c r="D4" s="67"/>
      <c r="E4" s="67"/>
    </row>
    <row r="5" spans="1:8" ht="51">
      <c r="A5" s="68" t="s">
        <v>151</v>
      </c>
      <c r="B5" s="69" t="s">
        <v>98</v>
      </c>
      <c r="C5" s="70" t="s">
        <v>123</v>
      </c>
      <c r="D5" s="70" t="s">
        <v>348</v>
      </c>
      <c r="E5" s="71" t="s">
        <v>71</v>
      </c>
    </row>
    <row r="6" spans="1:8">
      <c r="A6" s="72" t="s">
        <v>152</v>
      </c>
      <c r="B6" s="73" t="s">
        <v>153</v>
      </c>
      <c r="C6" s="74">
        <f>C8</f>
        <v>2746.6</v>
      </c>
      <c r="D6" s="74">
        <f>D8</f>
        <v>2695.7</v>
      </c>
      <c r="E6" s="75">
        <f>D6/C6*100</f>
        <v>98.146799679603873</v>
      </c>
    </row>
    <row r="7" spans="1:8">
      <c r="A7" s="76" t="s">
        <v>4</v>
      </c>
      <c r="B7" s="77"/>
      <c r="C7" s="74"/>
      <c r="D7" s="74"/>
      <c r="E7" s="75"/>
    </row>
    <row r="8" spans="1:8" ht="25.5">
      <c r="A8" s="76" t="s">
        <v>510</v>
      </c>
      <c r="B8" s="78" t="s">
        <v>341</v>
      </c>
      <c r="C8" s="74">
        <f>C9+C89+C101+C120+C144+C193+C201</f>
        <v>2746.6</v>
      </c>
      <c r="D8" s="74">
        <f>D9+D89+D101+D120+D144+D193+D201</f>
        <v>2695.7</v>
      </c>
      <c r="E8" s="74">
        <f>D8/C8*100</f>
        <v>98.146799679603873</v>
      </c>
    </row>
    <row r="9" spans="1:8">
      <c r="A9" s="79" t="s">
        <v>7</v>
      </c>
      <c r="B9" s="78" t="s">
        <v>168</v>
      </c>
      <c r="C9" s="80">
        <f>C10+C24+C63+C69+C75</f>
        <v>1704.6000000000001</v>
      </c>
      <c r="D9" s="74">
        <f>D10+D24+D63+D69+D75</f>
        <v>1679.5</v>
      </c>
      <c r="E9" s="75">
        <f t="shared" ref="E9:E58" si="0">D9/C9*100</f>
        <v>98.527513786225498</v>
      </c>
    </row>
    <row r="10" spans="1:8" ht="38.25">
      <c r="A10" s="79" t="s">
        <v>102</v>
      </c>
      <c r="B10" s="78" t="s">
        <v>169</v>
      </c>
      <c r="C10" s="74">
        <f t="shared" ref="C10:D15" si="1">C11</f>
        <v>465.2</v>
      </c>
      <c r="D10" s="74">
        <f t="shared" si="1"/>
        <v>465.2</v>
      </c>
      <c r="E10" s="75">
        <f t="shared" si="0"/>
        <v>100</v>
      </c>
    </row>
    <row r="11" spans="1:8" ht="51">
      <c r="A11" s="79" t="s">
        <v>512</v>
      </c>
      <c r="B11" s="78" t="s">
        <v>170</v>
      </c>
      <c r="C11" s="74">
        <f t="shared" si="1"/>
        <v>465.2</v>
      </c>
      <c r="D11" s="74">
        <f t="shared" si="1"/>
        <v>465.2</v>
      </c>
      <c r="E11" s="75">
        <f t="shared" si="0"/>
        <v>100</v>
      </c>
    </row>
    <row r="12" spans="1:8" ht="25.5">
      <c r="A12" s="79" t="s">
        <v>50</v>
      </c>
      <c r="B12" s="78" t="s">
        <v>171</v>
      </c>
      <c r="C12" s="74">
        <f t="shared" si="1"/>
        <v>465.2</v>
      </c>
      <c r="D12" s="74">
        <f t="shared" si="1"/>
        <v>465.2</v>
      </c>
      <c r="E12" s="75">
        <f t="shared" si="0"/>
        <v>100</v>
      </c>
    </row>
    <row r="13" spans="1:8" ht="25.5">
      <c r="A13" s="79" t="s">
        <v>167</v>
      </c>
      <c r="B13" s="78" t="s">
        <v>172</v>
      </c>
      <c r="C13" s="74">
        <f>C14+C19</f>
        <v>465.2</v>
      </c>
      <c r="D13" s="74">
        <f>D14+D19</f>
        <v>465.2</v>
      </c>
      <c r="E13" s="75">
        <f t="shared" si="0"/>
        <v>100</v>
      </c>
    </row>
    <row r="14" spans="1:8" ht="25.5">
      <c r="A14" s="79" t="s">
        <v>154</v>
      </c>
      <c r="B14" s="78" t="s">
        <v>291</v>
      </c>
      <c r="C14" s="74">
        <f t="shared" si="1"/>
        <v>80.2</v>
      </c>
      <c r="D14" s="74">
        <f t="shared" si="1"/>
        <v>80.2</v>
      </c>
      <c r="E14" s="75">
        <f t="shared" si="0"/>
        <v>100</v>
      </c>
    </row>
    <row r="15" spans="1:8" ht="98.25" customHeight="1">
      <c r="A15" s="79" t="s">
        <v>155</v>
      </c>
      <c r="B15" s="78" t="s">
        <v>292</v>
      </c>
      <c r="C15" s="74">
        <f t="shared" si="1"/>
        <v>80.2</v>
      </c>
      <c r="D15" s="74">
        <f t="shared" si="1"/>
        <v>80.2</v>
      </c>
      <c r="E15" s="75">
        <f t="shared" si="0"/>
        <v>100</v>
      </c>
      <c r="H15" s="2"/>
    </row>
    <row r="16" spans="1:8" ht="25.5">
      <c r="A16" s="79" t="s">
        <v>156</v>
      </c>
      <c r="B16" s="78" t="s">
        <v>293</v>
      </c>
      <c r="C16" s="74">
        <f>SUM(C17:C18)</f>
        <v>80.2</v>
      </c>
      <c r="D16" s="74">
        <f>SUM(D17:D18)</f>
        <v>80.2</v>
      </c>
      <c r="E16" s="75">
        <f t="shared" si="0"/>
        <v>100</v>
      </c>
    </row>
    <row r="17" spans="1:5" ht="25.5">
      <c r="A17" s="79" t="s">
        <v>0</v>
      </c>
      <c r="B17" s="78" t="s">
        <v>294</v>
      </c>
      <c r="C17" s="74">
        <v>59.2</v>
      </c>
      <c r="D17" s="74">
        <v>59.2</v>
      </c>
      <c r="E17" s="75">
        <f t="shared" si="0"/>
        <v>100</v>
      </c>
    </row>
    <row r="18" spans="1:5" ht="38.25">
      <c r="A18" s="79" t="s">
        <v>1</v>
      </c>
      <c r="B18" s="78" t="s">
        <v>295</v>
      </c>
      <c r="C18" s="74">
        <v>21</v>
      </c>
      <c r="D18" s="74">
        <v>21</v>
      </c>
      <c r="E18" s="75">
        <f t="shared" si="0"/>
        <v>100</v>
      </c>
    </row>
    <row r="19" spans="1:5" ht="65.25" customHeight="1">
      <c r="A19" s="79" t="s">
        <v>62</v>
      </c>
      <c r="B19" s="78" t="s">
        <v>342</v>
      </c>
      <c r="C19" s="74">
        <f>C20</f>
        <v>385</v>
      </c>
      <c r="D19" s="74">
        <f>D20</f>
        <v>385</v>
      </c>
      <c r="E19" s="75">
        <f t="shared" si="0"/>
        <v>100</v>
      </c>
    </row>
    <row r="20" spans="1:5" ht="63.75">
      <c r="A20" s="79" t="s">
        <v>157</v>
      </c>
      <c r="B20" s="78" t="s">
        <v>343</v>
      </c>
      <c r="C20" s="74">
        <f>C21</f>
        <v>385</v>
      </c>
      <c r="D20" s="74">
        <f>D21</f>
        <v>385</v>
      </c>
      <c r="E20" s="75">
        <f t="shared" si="0"/>
        <v>100</v>
      </c>
    </row>
    <row r="21" spans="1:5" ht="25.5">
      <c r="A21" s="79" t="s">
        <v>156</v>
      </c>
      <c r="B21" s="78" t="s">
        <v>344</v>
      </c>
      <c r="C21" s="74">
        <f>C22+C23</f>
        <v>385</v>
      </c>
      <c r="D21" s="74">
        <f>D22+D23</f>
        <v>385</v>
      </c>
      <c r="E21" s="75">
        <f t="shared" si="0"/>
        <v>100</v>
      </c>
    </row>
    <row r="22" spans="1:5" ht="25.5">
      <c r="A22" s="79" t="s">
        <v>0</v>
      </c>
      <c r="B22" s="78" t="s">
        <v>345</v>
      </c>
      <c r="C22" s="74">
        <v>300</v>
      </c>
      <c r="D22" s="74">
        <v>300</v>
      </c>
      <c r="E22" s="75">
        <f t="shared" si="0"/>
        <v>100</v>
      </c>
    </row>
    <row r="23" spans="1:5" ht="38.25">
      <c r="A23" s="79" t="s">
        <v>1</v>
      </c>
      <c r="B23" s="78" t="s">
        <v>346</v>
      </c>
      <c r="C23" s="74">
        <v>85</v>
      </c>
      <c r="D23" s="74">
        <v>85</v>
      </c>
      <c r="E23" s="75">
        <f t="shared" si="0"/>
        <v>100</v>
      </c>
    </row>
    <row r="24" spans="1:5" ht="67.5" customHeight="1">
      <c r="A24" s="79" t="s">
        <v>104</v>
      </c>
      <c r="B24" s="78" t="s">
        <v>296</v>
      </c>
      <c r="C24" s="74">
        <f>C25+C54</f>
        <v>1225</v>
      </c>
      <c r="D24" s="74">
        <f>D25+D54</f>
        <v>1206.8</v>
      </c>
      <c r="E24" s="75">
        <f t="shared" si="0"/>
        <v>98.514285714285705</v>
      </c>
    </row>
    <row r="25" spans="1:5" ht="51">
      <c r="A25" s="79" t="s">
        <v>513</v>
      </c>
      <c r="B25" s="78" t="s">
        <v>297</v>
      </c>
      <c r="C25" s="74">
        <f>C26</f>
        <v>1209.7</v>
      </c>
      <c r="D25" s="74">
        <f>D26</f>
        <v>1191.5</v>
      </c>
      <c r="E25" s="75">
        <f t="shared" si="0"/>
        <v>98.495494750764649</v>
      </c>
    </row>
    <row r="26" spans="1:5" ht="25.5">
      <c r="A26" s="79" t="s">
        <v>50</v>
      </c>
      <c r="B26" s="78" t="s">
        <v>298</v>
      </c>
      <c r="C26" s="74">
        <f>C27</f>
        <v>1209.7</v>
      </c>
      <c r="D26" s="74">
        <f>D27</f>
        <v>1191.5</v>
      </c>
      <c r="E26" s="75">
        <f t="shared" si="0"/>
        <v>98.495494750764649</v>
      </c>
    </row>
    <row r="27" spans="1:5" ht="25.5">
      <c r="A27" s="79" t="s">
        <v>167</v>
      </c>
      <c r="B27" s="78" t="s">
        <v>299</v>
      </c>
      <c r="C27" s="74">
        <f>C28+C33+C46</f>
        <v>1209.7</v>
      </c>
      <c r="D27" s="74">
        <f>D28+D33+D46</f>
        <v>1191.5</v>
      </c>
      <c r="E27" s="75">
        <f t="shared" si="0"/>
        <v>98.495494750764649</v>
      </c>
    </row>
    <row r="28" spans="1:5" ht="42.75" customHeight="1">
      <c r="A28" s="79" t="s">
        <v>28</v>
      </c>
      <c r="B28" s="78" t="s">
        <v>300</v>
      </c>
      <c r="C28" s="74">
        <f>C29</f>
        <v>698.6</v>
      </c>
      <c r="D28" s="74">
        <f>D29</f>
        <v>698.6</v>
      </c>
      <c r="E28" s="75">
        <f t="shared" si="0"/>
        <v>100</v>
      </c>
    </row>
    <row r="29" spans="1:5" ht="63.75">
      <c r="A29" s="79" t="s">
        <v>157</v>
      </c>
      <c r="B29" s="78" t="s">
        <v>301</v>
      </c>
      <c r="C29" s="74">
        <f>C30</f>
        <v>698.6</v>
      </c>
      <c r="D29" s="74">
        <f>D30</f>
        <v>698.6</v>
      </c>
      <c r="E29" s="75">
        <f t="shared" si="0"/>
        <v>100</v>
      </c>
    </row>
    <row r="30" spans="1:5" ht="25.5">
      <c r="A30" s="79" t="s">
        <v>156</v>
      </c>
      <c r="B30" s="78" t="s">
        <v>302</v>
      </c>
      <c r="C30" s="74">
        <f>SUM(C31:C32)</f>
        <v>698.6</v>
      </c>
      <c r="D30" s="74">
        <f>SUM(D31:D32)</f>
        <v>698.6</v>
      </c>
      <c r="E30" s="75">
        <f t="shared" si="0"/>
        <v>100</v>
      </c>
    </row>
    <row r="31" spans="1:5" ht="25.5">
      <c r="A31" s="79" t="s">
        <v>0</v>
      </c>
      <c r="B31" s="78" t="s">
        <v>303</v>
      </c>
      <c r="C31" s="74">
        <v>518.20000000000005</v>
      </c>
      <c r="D31" s="74">
        <v>518.20000000000005</v>
      </c>
      <c r="E31" s="75">
        <f t="shared" si="0"/>
        <v>100</v>
      </c>
    </row>
    <row r="32" spans="1:5" ht="38.25">
      <c r="A32" s="79" t="s">
        <v>1</v>
      </c>
      <c r="B32" s="78" t="s">
        <v>304</v>
      </c>
      <c r="C32" s="74">
        <v>180.4</v>
      </c>
      <c r="D32" s="74">
        <v>180.4</v>
      </c>
      <c r="E32" s="75">
        <f t="shared" si="0"/>
        <v>100</v>
      </c>
    </row>
    <row r="33" spans="1:5" ht="25.5">
      <c r="A33" s="79" t="s">
        <v>29</v>
      </c>
      <c r="B33" s="78" t="s">
        <v>305</v>
      </c>
      <c r="C33" s="74">
        <f>C34+C37+C41</f>
        <v>311.90000000000003</v>
      </c>
      <c r="D33" s="74">
        <f>D34+D37+D41</f>
        <v>293.7</v>
      </c>
      <c r="E33" s="75">
        <f t="shared" si="0"/>
        <v>94.164796409105463</v>
      </c>
    </row>
    <row r="34" spans="1:5" ht="63.75">
      <c r="A34" s="79" t="s">
        <v>157</v>
      </c>
      <c r="B34" s="78" t="s">
        <v>306</v>
      </c>
      <c r="C34" s="74">
        <f>C35</f>
        <v>0.6</v>
      </c>
      <c r="D34" s="74">
        <f>D35</f>
        <v>0</v>
      </c>
      <c r="E34" s="75">
        <f t="shared" si="0"/>
        <v>0</v>
      </c>
    </row>
    <row r="35" spans="1:5" ht="25.5">
      <c r="A35" s="79" t="s">
        <v>156</v>
      </c>
      <c r="B35" s="78" t="s">
        <v>307</v>
      </c>
      <c r="C35" s="74">
        <f>C36</f>
        <v>0.6</v>
      </c>
      <c r="D35" s="74">
        <f>D36</f>
        <v>0</v>
      </c>
      <c r="E35" s="75">
        <f t="shared" si="0"/>
        <v>0</v>
      </c>
    </row>
    <row r="36" spans="1:5" ht="38.25">
      <c r="A36" s="79" t="s">
        <v>25</v>
      </c>
      <c r="B36" s="78" t="s">
        <v>310</v>
      </c>
      <c r="C36" s="74">
        <v>0.6</v>
      </c>
      <c r="D36" s="74">
        <v>0</v>
      </c>
      <c r="E36" s="75">
        <f t="shared" si="0"/>
        <v>0</v>
      </c>
    </row>
    <row r="37" spans="1:5" ht="36.75" customHeight="1">
      <c r="A37" s="79" t="s">
        <v>158</v>
      </c>
      <c r="B37" s="78" t="s">
        <v>311</v>
      </c>
      <c r="C37" s="74">
        <f>C38</f>
        <v>309</v>
      </c>
      <c r="D37" s="74">
        <f>D38</f>
        <v>291.39999999999998</v>
      </c>
      <c r="E37" s="75">
        <f t="shared" si="0"/>
        <v>94.304207119741093</v>
      </c>
    </row>
    <row r="38" spans="1:5" ht="25.5">
      <c r="A38" s="79" t="s">
        <v>159</v>
      </c>
      <c r="B38" s="78" t="s">
        <v>312</v>
      </c>
      <c r="C38" s="74">
        <f>C39+C40</f>
        <v>309</v>
      </c>
      <c r="D38" s="74">
        <f>D39+D40</f>
        <v>291.39999999999998</v>
      </c>
      <c r="E38" s="75">
        <f t="shared" si="0"/>
        <v>94.304207119741093</v>
      </c>
    </row>
    <row r="39" spans="1:5">
      <c r="A39" s="79" t="s">
        <v>160</v>
      </c>
      <c r="B39" s="78" t="s">
        <v>313</v>
      </c>
      <c r="C39" s="74">
        <v>251.4</v>
      </c>
      <c r="D39" s="74">
        <v>238.4</v>
      </c>
      <c r="E39" s="75">
        <f t="shared" si="0"/>
        <v>94.828957836117738</v>
      </c>
    </row>
    <row r="40" spans="1:5">
      <c r="A40" s="79" t="s">
        <v>485</v>
      </c>
      <c r="B40" s="78" t="s">
        <v>477</v>
      </c>
      <c r="C40" s="74">
        <v>57.6</v>
      </c>
      <c r="D40" s="74">
        <v>53</v>
      </c>
      <c r="E40" s="75">
        <f t="shared" si="0"/>
        <v>92.013888888888886</v>
      </c>
    </row>
    <row r="41" spans="1:5">
      <c r="A41" s="79" t="s">
        <v>161</v>
      </c>
      <c r="B41" s="78" t="s">
        <v>314</v>
      </c>
      <c r="C41" s="74">
        <f>C42</f>
        <v>2.2999999999999998</v>
      </c>
      <c r="D41" s="74">
        <f>D42</f>
        <v>2.2999999999999998</v>
      </c>
      <c r="E41" s="75">
        <f t="shared" si="0"/>
        <v>100</v>
      </c>
    </row>
    <row r="42" spans="1:5">
      <c r="A42" s="79" t="s">
        <v>162</v>
      </c>
      <c r="B42" s="78" t="s">
        <v>520</v>
      </c>
      <c r="C42" s="74">
        <f>C43+C44+C45</f>
        <v>2.2999999999999998</v>
      </c>
      <c r="D42" s="74">
        <f>D43+D44+D45</f>
        <v>2.2999999999999998</v>
      </c>
      <c r="E42" s="75">
        <f t="shared" si="0"/>
        <v>100</v>
      </c>
    </row>
    <row r="43" spans="1:5" ht="25.5">
      <c r="A43" s="79" t="s">
        <v>503</v>
      </c>
      <c r="B43" s="78" t="s">
        <v>521</v>
      </c>
      <c r="C43" s="74">
        <v>0</v>
      </c>
      <c r="D43" s="74">
        <v>0</v>
      </c>
      <c r="E43" s="75"/>
    </row>
    <row r="44" spans="1:5">
      <c r="A44" s="79" t="s">
        <v>504</v>
      </c>
      <c r="B44" s="78" t="s">
        <v>522</v>
      </c>
      <c r="C44" s="74">
        <v>1.6</v>
      </c>
      <c r="D44" s="74">
        <v>1.6</v>
      </c>
      <c r="E44" s="75"/>
    </row>
    <row r="45" spans="1:5">
      <c r="A45" s="79" t="s">
        <v>42</v>
      </c>
      <c r="B45" s="78" t="s">
        <v>523</v>
      </c>
      <c r="C45" s="74">
        <v>0.7</v>
      </c>
      <c r="D45" s="74">
        <v>0.7</v>
      </c>
      <c r="E45" s="75">
        <v>0</v>
      </c>
    </row>
    <row r="46" spans="1:5" ht="67.5" customHeight="1">
      <c r="A46" s="79" t="s">
        <v>62</v>
      </c>
      <c r="B46" s="78" t="s">
        <v>173</v>
      </c>
      <c r="C46" s="74">
        <f>C47+C51</f>
        <v>199.2</v>
      </c>
      <c r="D46" s="74">
        <f>D47+D51</f>
        <v>199.2</v>
      </c>
      <c r="E46" s="75">
        <f t="shared" si="0"/>
        <v>100</v>
      </c>
    </row>
    <row r="47" spans="1:5" ht="63.75">
      <c r="A47" s="79" t="s">
        <v>157</v>
      </c>
      <c r="B47" s="78" t="s">
        <v>174</v>
      </c>
      <c r="C47" s="74">
        <f>C48</f>
        <v>100</v>
      </c>
      <c r="D47" s="74">
        <f>D48</f>
        <v>100</v>
      </c>
      <c r="E47" s="75">
        <f t="shared" si="0"/>
        <v>100</v>
      </c>
    </row>
    <row r="48" spans="1:5" ht="25.5">
      <c r="A48" s="79" t="s">
        <v>156</v>
      </c>
      <c r="B48" s="78" t="s">
        <v>175</v>
      </c>
      <c r="C48" s="74">
        <f>C49+C50</f>
        <v>100</v>
      </c>
      <c r="D48" s="74">
        <f>D49+D50</f>
        <v>100</v>
      </c>
      <c r="E48" s="75">
        <f t="shared" si="0"/>
        <v>100</v>
      </c>
    </row>
    <row r="49" spans="1:5" ht="25.5">
      <c r="A49" s="79" t="s">
        <v>0</v>
      </c>
      <c r="B49" s="78" t="s">
        <v>176</v>
      </c>
      <c r="C49" s="74">
        <v>100</v>
      </c>
      <c r="D49" s="74">
        <v>100</v>
      </c>
      <c r="E49" s="75">
        <f t="shared" si="0"/>
        <v>100</v>
      </c>
    </row>
    <row r="50" spans="1:5" ht="38.25">
      <c r="A50" s="79" t="s">
        <v>1</v>
      </c>
      <c r="B50" s="78" t="s">
        <v>177</v>
      </c>
      <c r="C50" s="74">
        <v>0</v>
      </c>
      <c r="D50" s="74">
        <v>0</v>
      </c>
      <c r="E50" s="75" t="e">
        <f t="shared" si="0"/>
        <v>#DIV/0!</v>
      </c>
    </row>
    <row r="51" spans="1:5" ht="34.5" customHeight="1">
      <c r="A51" s="79" t="s">
        <v>158</v>
      </c>
      <c r="B51" s="78" t="s">
        <v>178</v>
      </c>
      <c r="C51" s="74">
        <f>C52</f>
        <v>99.2</v>
      </c>
      <c r="D51" s="74">
        <f>D52</f>
        <v>99.2</v>
      </c>
      <c r="E51" s="75">
        <f t="shared" si="0"/>
        <v>100</v>
      </c>
    </row>
    <row r="52" spans="1:5" ht="25.5">
      <c r="A52" s="79" t="s">
        <v>159</v>
      </c>
      <c r="B52" s="78" t="s">
        <v>179</v>
      </c>
      <c r="C52" s="74">
        <f>C53</f>
        <v>99.2</v>
      </c>
      <c r="D52" s="74">
        <f>D53</f>
        <v>99.2</v>
      </c>
      <c r="E52" s="75">
        <f t="shared" si="0"/>
        <v>100</v>
      </c>
    </row>
    <row r="53" spans="1:5">
      <c r="A53" s="79" t="s">
        <v>160</v>
      </c>
      <c r="B53" s="78" t="s">
        <v>180</v>
      </c>
      <c r="C53" s="74">
        <v>99.2</v>
      </c>
      <c r="D53" s="74">
        <v>99.2</v>
      </c>
      <c r="E53" s="75">
        <f t="shared" si="0"/>
        <v>100</v>
      </c>
    </row>
    <row r="54" spans="1:5" ht="25.5">
      <c r="A54" s="79" t="s">
        <v>163</v>
      </c>
      <c r="B54" s="78" t="s">
        <v>308</v>
      </c>
      <c r="C54" s="74">
        <f>C55</f>
        <v>15.3</v>
      </c>
      <c r="D54" s="74">
        <f>D55</f>
        <v>15.3</v>
      </c>
      <c r="E54" s="75">
        <f t="shared" si="0"/>
        <v>100</v>
      </c>
    </row>
    <row r="55" spans="1:5" ht="54.75" customHeight="1">
      <c r="A55" s="79" t="s">
        <v>3</v>
      </c>
      <c r="B55" s="78" t="s">
        <v>309</v>
      </c>
      <c r="C55" s="74">
        <f>C56+C59</f>
        <v>15.3</v>
      </c>
      <c r="D55" s="74">
        <f>D56+D59</f>
        <v>15.3</v>
      </c>
      <c r="E55" s="75">
        <f t="shared" si="0"/>
        <v>100</v>
      </c>
    </row>
    <row r="56" spans="1:5" ht="76.5">
      <c r="A56" s="79" t="s">
        <v>57</v>
      </c>
      <c r="B56" s="78" t="s">
        <v>181</v>
      </c>
      <c r="C56" s="74">
        <f>C57</f>
        <v>15</v>
      </c>
      <c r="D56" s="74">
        <f>D57</f>
        <v>15</v>
      </c>
      <c r="E56" s="75">
        <f t="shared" si="0"/>
        <v>100</v>
      </c>
    </row>
    <row r="57" spans="1:5">
      <c r="A57" s="79" t="s">
        <v>19</v>
      </c>
      <c r="B57" s="78" t="s">
        <v>183</v>
      </c>
      <c r="C57" s="74">
        <f>C58</f>
        <v>15</v>
      </c>
      <c r="D57" s="74">
        <f>D58</f>
        <v>15</v>
      </c>
      <c r="E57" s="75"/>
    </row>
    <row r="58" spans="1:5">
      <c r="A58" s="79" t="s">
        <v>56</v>
      </c>
      <c r="B58" s="78" t="s">
        <v>182</v>
      </c>
      <c r="C58" s="74">
        <v>15</v>
      </c>
      <c r="D58" s="74">
        <v>15</v>
      </c>
      <c r="E58" s="75">
        <f t="shared" si="0"/>
        <v>100</v>
      </c>
    </row>
    <row r="59" spans="1:5" ht="129.75" customHeight="1">
      <c r="A59" s="79" t="s">
        <v>164</v>
      </c>
      <c r="B59" s="78" t="s">
        <v>315</v>
      </c>
      <c r="C59" s="74">
        <f t="shared" ref="C59:D61" si="2">C60</f>
        <v>0.3</v>
      </c>
      <c r="D59" s="74">
        <f t="shared" si="2"/>
        <v>0.3</v>
      </c>
      <c r="E59" s="75">
        <f t="shared" ref="E59:E82" si="3">D59/C59*100</f>
        <v>100</v>
      </c>
    </row>
    <row r="60" spans="1:5" ht="32.25" customHeight="1">
      <c r="A60" s="79" t="s">
        <v>158</v>
      </c>
      <c r="B60" s="78" t="s">
        <v>316</v>
      </c>
      <c r="C60" s="74">
        <f t="shared" si="2"/>
        <v>0.3</v>
      </c>
      <c r="D60" s="74">
        <f t="shared" si="2"/>
        <v>0.3</v>
      </c>
      <c r="E60" s="75">
        <f t="shared" si="3"/>
        <v>100</v>
      </c>
    </row>
    <row r="61" spans="1:5" ht="25.5">
      <c r="A61" s="79" t="s">
        <v>159</v>
      </c>
      <c r="B61" s="78" t="s">
        <v>317</v>
      </c>
      <c r="C61" s="74">
        <f t="shared" si="2"/>
        <v>0.3</v>
      </c>
      <c r="D61" s="74">
        <f t="shared" si="2"/>
        <v>0.3</v>
      </c>
      <c r="E61" s="75">
        <f t="shared" si="3"/>
        <v>100</v>
      </c>
    </row>
    <row r="62" spans="1:5">
      <c r="A62" s="79" t="s">
        <v>160</v>
      </c>
      <c r="B62" s="78" t="s">
        <v>318</v>
      </c>
      <c r="C62" s="74">
        <v>0.3</v>
      </c>
      <c r="D62" s="74">
        <v>0.3</v>
      </c>
      <c r="E62" s="75">
        <f t="shared" si="3"/>
        <v>100</v>
      </c>
    </row>
    <row r="63" spans="1:5">
      <c r="A63" s="79" t="s">
        <v>53</v>
      </c>
      <c r="B63" s="78" t="s">
        <v>319</v>
      </c>
      <c r="C63" s="74">
        <f t="shared" ref="C63:D67" si="4">C64</f>
        <v>2.2999999999999998</v>
      </c>
      <c r="D63" s="74">
        <f t="shared" si="4"/>
        <v>2.2999999999999998</v>
      </c>
      <c r="E63" s="75">
        <f t="shared" si="3"/>
        <v>100</v>
      </c>
    </row>
    <row r="64" spans="1:5" ht="25.5">
      <c r="A64" s="79" t="s">
        <v>2</v>
      </c>
      <c r="B64" s="78" t="s">
        <v>320</v>
      </c>
      <c r="C64" s="74">
        <f t="shared" si="4"/>
        <v>2.2999999999999998</v>
      </c>
      <c r="D64" s="74">
        <f t="shared" si="4"/>
        <v>2.2999999999999998</v>
      </c>
      <c r="E64" s="75">
        <f t="shared" si="3"/>
        <v>100</v>
      </c>
    </row>
    <row r="65" spans="1:5" ht="51.75" customHeight="1">
      <c r="A65" s="79" t="s">
        <v>3</v>
      </c>
      <c r="B65" s="78" t="s">
        <v>330</v>
      </c>
      <c r="C65" s="74">
        <f t="shared" si="4"/>
        <v>2.2999999999999998</v>
      </c>
      <c r="D65" s="74">
        <f t="shared" si="4"/>
        <v>2.2999999999999998</v>
      </c>
      <c r="E65" s="75">
        <f t="shared" si="3"/>
        <v>100</v>
      </c>
    </row>
    <row r="66" spans="1:5" ht="25.5">
      <c r="A66" s="79" t="s">
        <v>52</v>
      </c>
      <c r="B66" s="78" t="s">
        <v>331</v>
      </c>
      <c r="C66" s="74">
        <f t="shared" si="4"/>
        <v>2.2999999999999998</v>
      </c>
      <c r="D66" s="74">
        <f t="shared" si="4"/>
        <v>2.2999999999999998</v>
      </c>
      <c r="E66" s="75">
        <f t="shared" si="3"/>
        <v>100</v>
      </c>
    </row>
    <row r="67" spans="1:5">
      <c r="A67" s="79" t="s">
        <v>161</v>
      </c>
      <c r="B67" s="78" t="s">
        <v>332</v>
      </c>
      <c r="C67" s="74">
        <f t="shared" si="4"/>
        <v>2.2999999999999998</v>
      </c>
      <c r="D67" s="74">
        <f t="shared" si="4"/>
        <v>2.2999999999999998</v>
      </c>
      <c r="E67" s="75">
        <f t="shared" si="3"/>
        <v>100</v>
      </c>
    </row>
    <row r="68" spans="1:5">
      <c r="A68" s="79" t="s">
        <v>51</v>
      </c>
      <c r="B68" s="78" t="s">
        <v>333</v>
      </c>
      <c r="C68" s="74">
        <v>2.2999999999999998</v>
      </c>
      <c r="D68" s="74">
        <v>2.2999999999999998</v>
      </c>
      <c r="E68" s="75">
        <f t="shared" si="3"/>
        <v>100</v>
      </c>
    </row>
    <row r="69" spans="1:5">
      <c r="A69" s="79" t="s">
        <v>8</v>
      </c>
      <c r="B69" s="78" t="s">
        <v>334</v>
      </c>
      <c r="C69" s="74">
        <f t="shared" ref="C69:D73" si="5">C70</f>
        <v>4.4000000000000004</v>
      </c>
      <c r="D69" s="74">
        <f t="shared" si="5"/>
        <v>0</v>
      </c>
      <c r="E69" s="75">
        <f t="shared" si="3"/>
        <v>0</v>
      </c>
    </row>
    <row r="70" spans="1:5" ht="25.5">
      <c r="A70" s="79" t="s">
        <v>2</v>
      </c>
      <c r="B70" s="78" t="s">
        <v>329</v>
      </c>
      <c r="C70" s="74">
        <f t="shared" si="5"/>
        <v>4.4000000000000004</v>
      </c>
      <c r="D70" s="74">
        <f t="shared" si="5"/>
        <v>0</v>
      </c>
      <c r="E70" s="75">
        <f t="shared" si="3"/>
        <v>0</v>
      </c>
    </row>
    <row r="71" spans="1:5" ht="50.25" customHeight="1">
      <c r="A71" s="79" t="s">
        <v>3</v>
      </c>
      <c r="B71" s="78" t="s">
        <v>328</v>
      </c>
      <c r="C71" s="74">
        <f t="shared" si="5"/>
        <v>4.4000000000000004</v>
      </c>
      <c r="D71" s="74">
        <f t="shared" si="5"/>
        <v>0</v>
      </c>
      <c r="E71" s="75">
        <f t="shared" si="3"/>
        <v>0</v>
      </c>
    </row>
    <row r="72" spans="1:5" ht="25.5">
      <c r="A72" s="79" t="s">
        <v>184</v>
      </c>
      <c r="B72" s="78" t="s">
        <v>327</v>
      </c>
      <c r="C72" s="74">
        <f t="shared" si="5"/>
        <v>4.4000000000000004</v>
      </c>
      <c r="D72" s="74">
        <f t="shared" si="5"/>
        <v>0</v>
      </c>
      <c r="E72" s="75">
        <f t="shared" si="3"/>
        <v>0</v>
      </c>
    </row>
    <row r="73" spans="1:5">
      <c r="A73" s="79" t="s">
        <v>161</v>
      </c>
      <c r="B73" s="78" t="s">
        <v>326</v>
      </c>
      <c r="C73" s="74">
        <f t="shared" si="5"/>
        <v>4.4000000000000004</v>
      </c>
      <c r="D73" s="74">
        <f t="shared" si="5"/>
        <v>0</v>
      </c>
      <c r="E73" s="75">
        <f t="shared" si="3"/>
        <v>0</v>
      </c>
    </row>
    <row r="74" spans="1:5">
      <c r="A74" s="79" t="s">
        <v>21</v>
      </c>
      <c r="B74" s="78" t="s">
        <v>325</v>
      </c>
      <c r="C74" s="74">
        <v>4.4000000000000004</v>
      </c>
      <c r="D74" s="74">
        <v>0</v>
      </c>
      <c r="E74" s="75">
        <f t="shared" si="3"/>
        <v>0</v>
      </c>
    </row>
    <row r="75" spans="1:5">
      <c r="A75" s="79" t="s">
        <v>15</v>
      </c>
      <c r="B75" s="78" t="s">
        <v>324</v>
      </c>
      <c r="C75" s="74">
        <f>C76+C83</f>
        <v>7.7</v>
      </c>
      <c r="D75" s="74">
        <f>D76+D83</f>
        <v>5.2</v>
      </c>
      <c r="E75" s="75">
        <f t="shared" si="3"/>
        <v>67.532467532467535</v>
      </c>
    </row>
    <row r="76" spans="1:5" ht="51">
      <c r="A76" s="79" t="s">
        <v>514</v>
      </c>
      <c r="B76" s="78" t="s">
        <v>323</v>
      </c>
      <c r="C76" s="74">
        <f t="shared" ref="C76:D81" si="6">C77</f>
        <v>2.5</v>
      </c>
      <c r="D76" s="74">
        <f t="shared" si="6"/>
        <v>0</v>
      </c>
      <c r="E76" s="75">
        <f t="shared" si="3"/>
        <v>0</v>
      </c>
    </row>
    <row r="77" spans="1:5" ht="51">
      <c r="A77" s="79" t="s">
        <v>60</v>
      </c>
      <c r="B77" s="78" t="s">
        <v>322</v>
      </c>
      <c r="C77" s="74">
        <f t="shared" si="6"/>
        <v>2.5</v>
      </c>
      <c r="D77" s="74">
        <f t="shared" si="6"/>
        <v>0</v>
      </c>
      <c r="E77" s="75">
        <f t="shared" si="3"/>
        <v>0</v>
      </c>
    </row>
    <row r="78" spans="1:5" ht="38.25">
      <c r="A78" s="79" t="s">
        <v>59</v>
      </c>
      <c r="B78" s="78" t="s">
        <v>321</v>
      </c>
      <c r="C78" s="74">
        <f t="shared" si="6"/>
        <v>2.5</v>
      </c>
      <c r="D78" s="74">
        <f t="shared" si="6"/>
        <v>0</v>
      </c>
      <c r="E78" s="75">
        <f t="shared" si="3"/>
        <v>0</v>
      </c>
    </row>
    <row r="79" spans="1:5" ht="25.5">
      <c r="A79" s="79" t="s">
        <v>58</v>
      </c>
      <c r="B79" s="78" t="s">
        <v>188</v>
      </c>
      <c r="C79" s="74">
        <f t="shared" si="6"/>
        <v>2.5</v>
      </c>
      <c r="D79" s="74">
        <f t="shared" si="6"/>
        <v>0</v>
      </c>
      <c r="E79" s="75">
        <f t="shared" si="3"/>
        <v>0</v>
      </c>
    </row>
    <row r="80" spans="1:5" ht="31.5" customHeight="1">
      <c r="A80" s="79" t="s">
        <v>158</v>
      </c>
      <c r="B80" s="78" t="s">
        <v>185</v>
      </c>
      <c r="C80" s="74">
        <f t="shared" si="6"/>
        <v>2.5</v>
      </c>
      <c r="D80" s="74">
        <f t="shared" si="6"/>
        <v>0</v>
      </c>
      <c r="E80" s="75">
        <f t="shared" si="3"/>
        <v>0</v>
      </c>
    </row>
    <row r="81" spans="1:5" ht="25.5">
      <c r="A81" s="79" t="s">
        <v>159</v>
      </c>
      <c r="B81" s="78" t="s">
        <v>186</v>
      </c>
      <c r="C81" s="74">
        <f t="shared" si="6"/>
        <v>2.5</v>
      </c>
      <c r="D81" s="74">
        <f t="shared" si="6"/>
        <v>0</v>
      </c>
      <c r="E81" s="75">
        <f t="shared" si="3"/>
        <v>0</v>
      </c>
    </row>
    <row r="82" spans="1:5">
      <c r="A82" s="79" t="s">
        <v>160</v>
      </c>
      <c r="B82" s="78" t="s">
        <v>187</v>
      </c>
      <c r="C82" s="74">
        <v>2.5</v>
      </c>
      <c r="D82" s="74">
        <v>0</v>
      </c>
      <c r="E82" s="75">
        <f t="shared" si="3"/>
        <v>0</v>
      </c>
    </row>
    <row r="83" spans="1:5" ht="25.5">
      <c r="A83" s="79" t="s">
        <v>2</v>
      </c>
      <c r="B83" s="78" t="s">
        <v>335</v>
      </c>
      <c r="C83" s="74">
        <f t="shared" ref="C83:D87" si="7">C84</f>
        <v>5.2</v>
      </c>
      <c r="D83" s="74">
        <f t="shared" si="7"/>
        <v>5.2</v>
      </c>
      <c r="E83" s="75">
        <f t="shared" ref="E83:E85" si="8">D83/C83*100</f>
        <v>100</v>
      </c>
    </row>
    <row r="84" spans="1:5" ht="51.75" customHeight="1">
      <c r="A84" s="79" t="s">
        <v>3</v>
      </c>
      <c r="B84" s="78" t="s">
        <v>336</v>
      </c>
      <c r="C84" s="74">
        <f t="shared" si="7"/>
        <v>5.2</v>
      </c>
      <c r="D84" s="74">
        <f t="shared" si="7"/>
        <v>5.2</v>
      </c>
      <c r="E84" s="75">
        <f t="shared" si="8"/>
        <v>100</v>
      </c>
    </row>
    <row r="85" spans="1:5">
      <c r="A85" s="79" t="s">
        <v>33</v>
      </c>
      <c r="B85" s="78" t="s">
        <v>337</v>
      </c>
      <c r="C85" s="74">
        <f t="shared" si="7"/>
        <v>5.2</v>
      </c>
      <c r="D85" s="74">
        <f t="shared" si="7"/>
        <v>5.2</v>
      </c>
      <c r="E85" s="75">
        <f t="shared" si="8"/>
        <v>100</v>
      </c>
    </row>
    <row r="86" spans="1:5" ht="35.25" customHeight="1">
      <c r="A86" s="79" t="s">
        <v>158</v>
      </c>
      <c r="B86" s="78" t="s">
        <v>338</v>
      </c>
      <c r="C86" s="74">
        <f t="shared" si="7"/>
        <v>5.2</v>
      </c>
      <c r="D86" s="74">
        <f t="shared" si="7"/>
        <v>5.2</v>
      </c>
      <c r="E86" s="75">
        <f t="shared" ref="E86:E119" si="9">D86/C86*100</f>
        <v>100</v>
      </c>
    </row>
    <row r="87" spans="1:5" ht="25.5">
      <c r="A87" s="79" t="s">
        <v>159</v>
      </c>
      <c r="B87" s="78" t="s">
        <v>339</v>
      </c>
      <c r="C87" s="74">
        <f t="shared" si="7"/>
        <v>5.2</v>
      </c>
      <c r="D87" s="74">
        <f t="shared" si="7"/>
        <v>5.2</v>
      </c>
      <c r="E87" s="75">
        <f t="shared" si="9"/>
        <v>100</v>
      </c>
    </row>
    <row r="88" spans="1:5">
      <c r="A88" s="79" t="s">
        <v>160</v>
      </c>
      <c r="B88" s="78" t="s">
        <v>340</v>
      </c>
      <c r="C88" s="74">
        <v>5.2</v>
      </c>
      <c r="D88" s="74">
        <v>5.2</v>
      </c>
      <c r="E88" s="75">
        <f t="shared" si="9"/>
        <v>100</v>
      </c>
    </row>
    <row r="89" spans="1:5">
      <c r="A89" s="79" t="s">
        <v>12</v>
      </c>
      <c r="B89" s="78" t="s">
        <v>189</v>
      </c>
      <c r="C89" s="80">
        <f t="shared" ref="C89:D92" si="10">C90</f>
        <v>86.8</v>
      </c>
      <c r="D89" s="74">
        <f t="shared" si="10"/>
        <v>86.8</v>
      </c>
      <c r="E89" s="75">
        <f t="shared" si="9"/>
        <v>100</v>
      </c>
    </row>
    <row r="90" spans="1:5" ht="22.5" customHeight="1">
      <c r="A90" s="79" t="s">
        <v>13</v>
      </c>
      <c r="B90" s="78" t="s">
        <v>190</v>
      </c>
      <c r="C90" s="74">
        <f t="shared" si="10"/>
        <v>86.8</v>
      </c>
      <c r="D90" s="74">
        <f t="shared" si="10"/>
        <v>86.8</v>
      </c>
      <c r="E90" s="75">
        <f t="shared" si="9"/>
        <v>100</v>
      </c>
    </row>
    <row r="91" spans="1:5" ht="25.5">
      <c r="A91" s="79" t="s">
        <v>2</v>
      </c>
      <c r="B91" s="78" t="s">
        <v>191</v>
      </c>
      <c r="C91" s="74">
        <f t="shared" si="10"/>
        <v>86.8</v>
      </c>
      <c r="D91" s="74">
        <f t="shared" si="10"/>
        <v>86.8</v>
      </c>
      <c r="E91" s="75">
        <f t="shared" ref="E91:E100" si="11">D91/C91*100</f>
        <v>100</v>
      </c>
    </row>
    <row r="92" spans="1:5" ht="51.75" customHeight="1">
      <c r="A92" s="79" t="s">
        <v>3</v>
      </c>
      <c r="B92" s="78" t="s">
        <v>192</v>
      </c>
      <c r="C92" s="74">
        <f t="shared" si="10"/>
        <v>86.8</v>
      </c>
      <c r="D92" s="74">
        <f t="shared" si="10"/>
        <v>86.8</v>
      </c>
      <c r="E92" s="75">
        <f t="shared" si="11"/>
        <v>100</v>
      </c>
    </row>
    <row r="93" spans="1:5" ht="25.5">
      <c r="A93" s="79" t="s">
        <v>11</v>
      </c>
      <c r="B93" s="78" t="s">
        <v>193</v>
      </c>
      <c r="C93" s="74">
        <f>C94+C98</f>
        <v>86.8</v>
      </c>
      <c r="D93" s="74">
        <f>D94+D98</f>
        <v>86.8</v>
      </c>
      <c r="E93" s="75">
        <f t="shared" si="11"/>
        <v>100</v>
      </c>
    </row>
    <row r="94" spans="1:5" ht="63.75">
      <c r="A94" s="79" t="s">
        <v>157</v>
      </c>
      <c r="B94" s="78" t="s">
        <v>194</v>
      </c>
      <c r="C94" s="74">
        <f>C95</f>
        <v>78</v>
      </c>
      <c r="D94" s="74">
        <f>D95</f>
        <v>78</v>
      </c>
      <c r="E94" s="75">
        <f t="shared" si="11"/>
        <v>100</v>
      </c>
    </row>
    <row r="95" spans="1:5" ht="25.5">
      <c r="A95" s="79" t="s">
        <v>156</v>
      </c>
      <c r="B95" s="78" t="s">
        <v>195</v>
      </c>
      <c r="C95" s="74">
        <f>C96+C97</f>
        <v>78</v>
      </c>
      <c r="D95" s="74">
        <f>D96+D97</f>
        <v>78</v>
      </c>
      <c r="E95" s="75">
        <f t="shared" si="11"/>
        <v>100</v>
      </c>
    </row>
    <row r="96" spans="1:5" ht="25.5">
      <c r="A96" s="79" t="s">
        <v>0</v>
      </c>
      <c r="B96" s="78" t="s">
        <v>196</v>
      </c>
      <c r="C96" s="74">
        <v>59.9</v>
      </c>
      <c r="D96" s="74">
        <v>59.9</v>
      </c>
      <c r="E96" s="75">
        <f t="shared" si="11"/>
        <v>100</v>
      </c>
    </row>
    <row r="97" spans="1:5" ht="25.5">
      <c r="A97" s="79" t="s">
        <v>0</v>
      </c>
      <c r="B97" s="78" t="s">
        <v>197</v>
      </c>
      <c r="C97" s="74">
        <v>18.100000000000001</v>
      </c>
      <c r="D97" s="74">
        <v>18.100000000000001</v>
      </c>
      <c r="E97" s="75">
        <f t="shared" si="11"/>
        <v>100</v>
      </c>
    </row>
    <row r="98" spans="1:5" ht="35.25" customHeight="1">
      <c r="A98" s="79" t="s">
        <v>158</v>
      </c>
      <c r="B98" s="78" t="s">
        <v>198</v>
      </c>
      <c r="C98" s="74">
        <f>C99</f>
        <v>8.8000000000000007</v>
      </c>
      <c r="D98" s="74">
        <f>D99</f>
        <v>8.8000000000000007</v>
      </c>
      <c r="E98" s="75">
        <f t="shared" si="11"/>
        <v>100</v>
      </c>
    </row>
    <row r="99" spans="1:5" ht="25.5">
      <c r="A99" s="79" t="s">
        <v>159</v>
      </c>
      <c r="B99" s="78" t="s">
        <v>200</v>
      </c>
      <c r="C99" s="74">
        <f>C100</f>
        <v>8.8000000000000007</v>
      </c>
      <c r="D99" s="74">
        <f>D100</f>
        <v>8.8000000000000007</v>
      </c>
      <c r="E99" s="75">
        <f t="shared" si="11"/>
        <v>100</v>
      </c>
    </row>
    <row r="100" spans="1:5">
      <c r="A100" s="79" t="s">
        <v>160</v>
      </c>
      <c r="B100" s="78" t="s">
        <v>199</v>
      </c>
      <c r="C100" s="74">
        <v>8.8000000000000007</v>
      </c>
      <c r="D100" s="74">
        <v>8.8000000000000007</v>
      </c>
      <c r="E100" s="75">
        <f t="shared" si="11"/>
        <v>100</v>
      </c>
    </row>
    <row r="101" spans="1:5" ht="25.5">
      <c r="A101" s="79" t="s">
        <v>109</v>
      </c>
      <c r="B101" s="78" t="s">
        <v>201</v>
      </c>
      <c r="C101" s="80">
        <f>C102+C113</f>
        <v>46.3</v>
      </c>
      <c r="D101" s="80">
        <f>D102+D113</f>
        <v>28.3</v>
      </c>
      <c r="E101" s="75">
        <f t="shared" si="9"/>
        <v>61.123110151187909</v>
      </c>
    </row>
    <row r="102" spans="1:5" ht="38.25">
      <c r="A102" s="79" t="s">
        <v>41</v>
      </c>
      <c r="B102" s="78" t="s">
        <v>202</v>
      </c>
      <c r="C102" s="74">
        <f>C103</f>
        <v>28.3</v>
      </c>
      <c r="D102" s="74">
        <f>D103</f>
        <v>28.3</v>
      </c>
      <c r="E102" s="75">
        <f t="shared" si="9"/>
        <v>100</v>
      </c>
    </row>
    <row r="103" spans="1:5" ht="25.5">
      <c r="A103" s="79" t="s">
        <v>2</v>
      </c>
      <c r="B103" s="78" t="s">
        <v>203</v>
      </c>
      <c r="C103" s="74">
        <f>C104</f>
        <v>28.3</v>
      </c>
      <c r="D103" s="74">
        <f>D104</f>
        <v>28.3</v>
      </c>
      <c r="E103" s="75">
        <f t="shared" si="9"/>
        <v>100</v>
      </c>
    </row>
    <row r="104" spans="1:5" ht="53.25" customHeight="1">
      <c r="A104" s="79" t="s">
        <v>3</v>
      </c>
      <c r="B104" s="78" t="s">
        <v>204</v>
      </c>
      <c r="C104" s="74">
        <f>C105+C109</f>
        <v>28.3</v>
      </c>
      <c r="D104" s="74">
        <f>D105+D109</f>
        <v>28.3</v>
      </c>
      <c r="E104" s="75">
        <f t="shared" si="9"/>
        <v>100</v>
      </c>
    </row>
    <row r="105" spans="1:5" ht="25.5">
      <c r="A105" s="79" t="s">
        <v>30</v>
      </c>
      <c r="B105" s="78" t="s">
        <v>205</v>
      </c>
      <c r="C105" s="74">
        <f t="shared" ref="C105:D107" si="12">C106</f>
        <v>0.3</v>
      </c>
      <c r="D105" s="74">
        <f t="shared" si="12"/>
        <v>0.3</v>
      </c>
      <c r="E105" s="75">
        <f t="shared" si="9"/>
        <v>100</v>
      </c>
    </row>
    <row r="106" spans="1:5" ht="36" customHeight="1">
      <c r="A106" s="79" t="s">
        <v>158</v>
      </c>
      <c r="B106" s="78" t="s">
        <v>206</v>
      </c>
      <c r="C106" s="74">
        <f t="shared" si="12"/>
        <v>0.3</v>
      </c>
      <c r="D106" s="74">
        <f t="shared" si="12"/>
        <v>0.3</v>
      </c>
      <c r="E106" s="75">
        <f t="shared" si="9"/>
        <v>100</v>
      </c>
    </row>
    <row r="107" spans="1:5" ht="25.5">
      <c r="A107" s="79" t="s">
        <v>159</v>
      </c>
      <c r="B107" s="78" t="s">
        <v>207</v>
      </c>
      <c r="C107" s="74">
        <f t="shared" si="12"/>
        <v>0.3</v>
      </c>
      <c r="D107" s="74">
        <f t="shared" si="12"/>
        <v>0.3</v>
      </c>
      <c r="E107" s="75">
        <f t="shared" si="9"/>
        <v>100</v>
      </c>
    </row>
    <row r="108" spans="1:5">
      <c r="A108" s="79" t="s">
        <v>160</v>
      </c>
      <c r="B108" s="78" t="s">
        <v>208</v>
      </c>
      <c r="C108" s="74">
        <v>0.3</v>
      </c>
      <c r="D108" s="74">
        <v>0.3</v>
      </c>
      <c r="E108" s="75">
        <f t="shared" si="9"/>
        <v>100</v>
      </c>
    </row>
    <row r="109" spans="1:5" ht="25.5">
      <c r="A109" s="79" t="s">
        <v>40</v>
      </c>
      <c r="B109" s="78" t="s">
        <v>209</v>
      </c>
      <c r="C109" s="74">
        <f t="shared" ref="C109:D111" si="13">C110</f>
        <v>28</v>
      </c>
      <c r="D109" s="74">
        <f t="shared" si="13"/>
        <v>28</v>
      </c>
      <c r="E109" s="75">
        <f t="shared" si="9"/>
        <v>100</v>
      </c>
    </row>
    <row r="110" spans="1:5" ht="35.25" customHeight="1">
      <c r="A110" s="79" t="s">
        <v>158</v>
      </c>
      <c r="B110" s="78" t="s">
        <v>210</v>
      </c>
      <c r="C110" s="74">
        <f t="shared" si="13"/>
        <v>28</v>
      </c>
      <c r="D110" s="74">
        <f t="shared" si="13"/>
        <v>28</v>
      </c>
      <c r="E110" s="75">
        <f t="shared" si="9"/>
        <v>100</v>
      </c>
    </row>
    <row r="111" spans="1:5" ht="25.5">
      <c r="A111" s="79" t="s">
        <v>159</v>
      </c>
      <c r="B111" s="78" t="s">
        <v>211</v>
      </c>
      <c r="C111" s="74">
        <f t="shared" si="13"/>
        <v>28</v>
      </c>
      <c r="D111" s="74">
        <f t="shared" si="13"/>
        <v>28</v>
      </c>
      <c r="E111" s="75">
        <f t="shared" si="9"/>
        <v>100</v>
      </c>
    </row>
    <row r="112" spans="1:5">
      <c r="A112" s="79" t="s">
        <v>160</v>
      </c>
      <c r="B112" s="78" t="s">
        <v>494</v>
      </c>
      <c r="C112" s="74">
        <v>28</v>
      </c>
      <c r="D112" s="74">
        <v>28</v>
      </c>
      <c r="E112" s="75">
        <f t="shared" si="9"/>
        <v>100</v>
      </c>
    </row>
    <row r="113" spans="1:8" ht="51.75" customHeight="1">
      <c r="A113" s="79" t="s">
        <v>493</v>
      </c>
      <c r="B113" s="78" t="s">
        <v>495</v>
      </c>
      <c r="C113" s="74">
        <f t="shared" ref="C113:C118" si="14">C114</f>
        <v>18</v>
      </c>
      <c r="D113" s="74">
        <v>0</v>
      </c>
      <c r="E113" s="75">
        <f t="shared" si="9"/>
        <v>0</v>
      </c>
      <c r="H113" s="12"/>
    </row>
    <row r="114" spans="1:8" ht="25.5">
      <c r="A114" s="79" t="s">
        <v>2</v>
      </c>
      <c r="B114" s="78" t="s">
        <v>496</v>
      </c>
      <c r="C114" s="74">
        <f t="shared" si="14"/>
        <v>18</v>
      </c>
      <c r="D114" s="74">
        <v>0</v>
      </c>
      <c r="E114" s="75">
        <f t="shared" si="9"/>
        <v>0</v>
      </c>
    </row>
    <row r="115" spans="1:8" ht="54" customHeight="1">
      <c r="A115" s="79" t="s">
        <v>3</v>
      </c>
      <c r="B115" s="78" t="s">
        <v>497</v>
      </c>
      <c r="C115" s="74">
        <f t="shared" si="14"/>
        <v>18</v>
      </c>
      <c r="D115" s="74">
        <v>0</v>
      </c>
      <c r="E115" s="75">
        <f t="shared" si="9"/>
        <v>0</v>
      </c>
    </row>
    <row r="116" spans="1:8">
      <c r="A116" s="79" t="s">
        <v>492</v>
      </c>
      <c r="B116" s="78" t="s">
        <v>498</v>
      </c>
      <c r="C116" s="74">
        <f t="shared" si="14"/>
        <v>18</v>
      </c>
      <c r="D116" s="74">
        <v>0</v>
      </c>
      <c r="E116" s="75">
        <f t="shared" si="9"/>
        <v>0</v>
      </c>
    </row>
    <row r="117" spans="1:8" ht="38.25" customHeight="1">
      <c r="A117" s="79" t="s">
        <v>158</v>
      </c>
      <c r="B117" s="78" t="s">
        <v>499</v>
      </c>
      <c r="C117" s="74">
        <f t="shared" si="14"/>
        <v>18</v>
      </c>
      <c r="D117" s="74">
        <v>0</v>
      </c>
      <c r="E117" s="75">
        <f t="shared" si="9"/>
        <v>0</v>
      </c>
    </row>
    <row r="118" spans="1:8" ht="25.5">
      <c r="A118" s="79" t="s">
        <v>159</v>
      </c>
      <c r="B118" s="78" t="s">
        <v>500</v>
      </c>
      <c r="C118" s="74">
        <f t="shared" si="14"/>
        <v>18</v>
      </c>
      <c r="D118" s="74">
        <v>0</v>
      </c>
      <c r="E118" s="75">
        <f t="shared" si="9"/>
        <v>0</v>
      </c>
    </row>
    <row r="119" spans="1:8">
      <c r="A119" s="79" t="s">
        <v>160</v>
      </c>
      <c r="B119" s="78" t="s">
        <v>501</v>
      </c>
      <c r="C119" s="74">
        <v>18</v>
      </c>
      <c r="D119" s="74">
        <v>0</v>
      </c>
      <c r="E119" s="75">
        <f t="shared" si="9"/>
        <v>0</v>
      </c>
    </row>
    <row r="120" spans="1:8">
      <c r="A120" s="79" t="s">
        <v>9</v>
      </c>
      <c r="B120" s="78" t="s">
        <v>212</v>
      </c>
      <c r="C120" s="80">
        <f>C121+C132</f>
        <v>150.69999999999999</v>
      </c>
      <c r="D120" s="74">
        <f>D121+D132</f>
        <v>150.69999999999999</v>
      </c>
      <c r="E120" s="75">
        <f t="shared" ref="E120:E147" si="15">D120/C120*100</f>
        <v>100</v>
      </c>
    </row>
    <row r="121" spans="1:8">
      <c r="A121" s="79" t="s">
        <v>26</v>
      </c>
      <c r="B121" s="78" t="s">
        <v>213</v>
      </c>
      <c r="C121" s="74">
        <f>C122</f>
        <v>115.39999999999999</v>
      </c>
      <c r="D121" s="74">
        <f>D122</f>
        <v>115.39999999999999</v>
      </c>
      <c r="E121" s="75">
        <f t="shared" si="15"/>
        <v>100</v>
      </c>
    </row>
    <row r="122" spans="1:8" ht="25.5">
      <c r="A122" s="79" t="s">
        <v>2</v>
      </c>
      <c r="B122" s="78" t="s">
        <v>214</v>
      </c>
      <c r="C122" s="74">
        <f>C123</f>
        <v>115.39999999999999</v>
      </c>
      <c r="D122" s="74">
        <f>D123</f>
        <v>115.39999999999999</v>
      </c>
      <c r="E122" s="75">
        <f t="shared" si="15"/>
        <v>100</v>
      </c>
    </row>
    <row r="123" spans="1:8" ht="51" customHeight="1">
      <c r="A123" s="79" t="s">
        <v>3</v>
      </c>
      <c r="B123" s="78" t="s">
        <v>215</v>
      </c>
      <c r="C123" s="74">
        <f>C124+C128</f>
        <v>115.39999999999999</v>
      </c>
      <c r="D123" s="74">
        <f>D124+D128</f>
        <v>115.39999999999999</v>
      </c>
      <c r="E123" s="75">
        <f t="shared" si="15"/>
        <v>100</v>
      </c>
    </row>
    <row r="124" spans="1:8" ht="153">
      <c r="A124" s="79" t="s">
        <v>44</v>
      </c>
      <c r="B124" s="78" t="s">
        <v>216</v>
      </c>
      <c r="C124" s="74">
        <f t="shared" ref="C124:D126" si="16">C125</f>
        <v>114.8</v>
      </c>
      <c r="D124" s="74">
        <f t="shared" si="16"/>
        <v>114.8</v>
      </c>
      <c r="E124" s="75">
        <f t="shared" si="15"/>
        <v>100</v>
      </c>
    </row>
    <row r="125" spans="1:8" ht="35.25" customHeight="1">
      <c r="A125" s="79" t="s">
        <v>158</v>
      </c>
      <c r="B125" s="78" t="s">
        <v>217</v>
      </c>
      <c r="C125" s="74">
        <f t="shared" si="16"/>
        <v>114.8</v>
      </c>
      <c r="D125" s="74">
        <f t="shared" si="16"/>
        <v>114.8</v>
      </c>
      <c r="E125" s="75">
        <f t="shared" si="15"/>
        <v>100</v>
      </c>
    </row>
    <row r="126" spans="1:8" ht="25.5">
      <c r="A126" s="79" t="s">
        <v>159</v>
      </c>
      <c r="B126" s="78" t="s">
        <v>218</v>
      </c>
      <c r="C126" s="74">
        <f t="shared" si="16"/>
        <v>114.8</v>
      </c>
      <c r="D126" s="74">
        <f t="shared" si="16"/>
        <v>114.8</v>
      </c>
      <c r="E126" s="75">
        <f t="shared" si="15"/>
        <v>100</v>
      </c>
    </row>
    <row r="127" spans="1:8">
      <c r="A127" s="79" t="s">
        <v>160</v>
      </c>
      <c r="B127" s="78" t="s">
        <v>219</v>
      </c>
      <c r="C127" s="74">
        <v>114.8</v>
      </c>
      <c r="D127" s="74">
        <v>114.8</v>
      </c>
      <c r="E127" s="75">
        <f t="shared" si="15"/>
        <v>100</v>
      </c>
    </row>
    <row r="128" spans="1:8" ht="38.25">
      <c r="A128" s="79" t="s">
        <v>483</v>
      </c>
      <c r="B128" s="78" t="s">
        <v>481</v>
      </c>
      <c r="C128" s="74">
        <f t="shared" ref="C128:D130" si="17">C129</f>
        <v>0.6</v>
      </c>
      <c r="D128" s="74">
        <f t="shared" si="17"/>
        <v>0.6</v>
      </c>
      <c r="E128" s="75">
        <f t="shared" si="15"/>
        <v>100</v>
      </c>
    </row>
    <row r="129" spans="1:5" ht="25.5">
      <c r="A129" s="79" t="s">
        <v>482</v>
      </c>
      <c r="B129" s="78" t="s">
        <v>480</v>
      </c>
      <c r="C129" s="74">
        <f t="shared" si="17"/>
        <v>0.6</v>
      </c>
      <c r="D129" s="74">
        <f t="shared" si="17"/>
        <v>0.6</v>
      </c>
      <c r="E129" s="75">
        <f t="shared" si="15"/>
        <v>100</v>
      </c>
    </row>
    <row r="130" spans="1:5" ht="25.5">
      <c r="A130" s="79" t="s">
        <v>159</v>
      </c>
      <c r="B130" s="78" t="s">
        <v>479</v>
      </c>
      <c r="C130" s="74">
        <f t="shared" si="17"/>
        <v>0.6</v>
      </c>
      <c r="D130" s="74">
        <f t="shared" si="17"/>
        <v>0.6</v>
      </c>
      <c r="E130" s="75">
        <f t="shared" si="15"/>
        <v>100</v>
      </c>
    </row>
    <row r="131" spans="1:5">
      <c r="A131" s="79" t="s">
        <v>160</v>
      </c>
      <c r="B131" s="78" t="s">
        <v>478</v>
      </c>
      <c r="C131" s="74">
        <v>0.6</v>
      </c>
      <c r="D131" s="74">
        <v>0.6</v>
      </c>
      <c r="E131" s="75">
        <f t="shared" si="15"/>
        <v>100</v>
      </c>
    </row>
    <row r="132" spans="1:5">
      <c r="A132" s="79" t="s">
        <v>16</v>
      </c>
      <c r="B132" s="78" t="s">
        <v>220</v>
      </c>
      <c r="C132" s="74">
        <f>C133</f>
        <v>35.299999999999997</v>
      </c>
      <c r="D132" s="74">
        <f>D133</f>
        <v>35.299999999999997</v>
      </c>
      <c r="E132" s="75">
        <f t="shared" si="15"/>
        <v>100</v>
      </c>
    </row>
    <row r="133" spans="1:5" ht="25.5">
      <c r="A133" s="79" t="s">
        <v>2</v>
      </c>
      <c r="B133" s="78" t="s">
        <v>221</v>
      </c>
      <c r="C133" s="74">
        <f>C134</f>
        <v>35.299999999999997</v>
      </c>
      <c r="D133" s="74">
        <f>D134</f>
        <v>35.299999999999997</v>
      </c>
      <c r="E133" s="75">
        <f t="shared" si="15"/>
        <v>100</v>
      </c>
    </row>
    <row r="134" spans="1:5" ht="51" customHeight="1">
      <c r="A134" s="79" t="s">
        <v>3</v>
      </c>
      <c r="B134" s="78" t="s">
        <v>222</v>
      </c>
      <c r="C134" s="74">
        <f>C135+C140</f>
        <v>35.299999999999997</v>
      </c>
      <c r="D134" s="74">
        <f>D135+D140</f>
        <v>35.299999999999997</v>
      </c>
      <c r="E134" s="75">
        <f t="shared" si="15"/>
        <v>100</v>
      </c>
    </row>
    <row r="135" spans="1:5">
      <c r="A135" s="79" t="s">
        <v>49</v>
      </c>
      <c r="B135" s="78" t="s">
        <v>223</v>
      </c>
      <c r="C135" s="74">
        <f>C136</f>
        <v>35</v>
      </c>
      <c r="D135" s="74">
        <f>D136</f>
        <v>35</v>
      </c>
      <c r="E135" s="75">
        <f t="shared" si="15"/>
        <v>100</v>
      </c>
    </row>
    <row r="136" spans="1:5" ht="35.25" customHeight="1">
      <c r="A136" s="79" t="s">
        <v>158</v>
      </c>
      <c r="B136" s="78" t="s">
        <v>224</v>
      </c>
      <c r="C136" s="74">
        <f>C137</f>
        <v>35</v>
      </c>
      <c r="D136" s="74">
        <f>D137</f>
        <v>35</v>
      </c>
      <c r="E136" s="75">
        <f t="shared" si="15"/>
        <v>100</v>
      </c>
    </row>
    <row r="137" spans="1:5" ht="25.5">
      <c r="A137" s="79" t="s">
        <v>159</v>
      </c>
      <c r="B137" s="78" t="s">
        <v>225</v>
      </c>
      <c r="C137" s="74">
        <f>C138+C139</f>
        <v>35</v>
      </c>
      <c r="D137" s="74">
        <f>D138+D139</f>
        <v>35</v>
      </c>
      <c r="E137" s="75">
        <f t="shared" si="15"/>
        <v>100</v>
      </c>
    </row>
    <row r="138" spans="1:5">
      <c r="A138" s="79" t="s">
        <v>160</v>
      </c>
      <c r="B138" s="78" t="s">
        <v>226</v>
      </c>
      <c r="C138" s="74">
        <v>35</v>
      </c>
      <c r="D138" s="74">
        <v>35</v>
      </c>
      <c r="E138" s="75">
        <f t="shared" si="15"/>
        <v>100</v>
      </c>
    </row>
    <row r="139" spans="1:5" ht="66.75" customHeight="1">
      <c r="A139" s="79" t="s">
        <v>363</v>
      </c>
      <c r="B139" s="78" t="s">
        <v>227</v>
      </c>
      <c r="C139" s="74">
        <v>0</v>
      </c>
      <c r="D139" s="74">
        <v>0</v>
      </c>
      <c r="E139" s="75">
        <v>0</v>
      </c>
    </row>
    <row r="140" spans="1:5" ht="367.5" customHeight="1">
      <c r="A140" s="79" t="s">
        <v>45</v>
      </c>
      <c r="B140" s="78" t="s">
        <v>228</v>
      </c>
      <c r="C140" s="74">
        <f t="shared" ref="C140:D142" si="18">C141</f>
        <v>0.3</v>
      </c>
      <c r="D140" s="74">
        <f t="shared" si="18"/>
        <v>0.3</v>
      </c>
      <c r="E140" s="75">
        <f t="shared" si="15"/>
        <v>100</v>
      </c>
    </row>
    <row r="141" spans="1:5" ht="37.5" customHeight="1">
      <c r="A141" s="79" t="s">
        <v>158</v>
      </c>
      <c r="B141" s="78" t="s">
        <v>229</v>
      </c>
      <c r="C141" s="74">
        <f t="shared" si="18"/>
        <v>0.3</v>
      </c>
      <c r="D141" s="74">
        <f t="shared" si="18"/>
        <v>0.3</v>
      </c>
      <c r="E141" s="75">
        <f t="shared" si="15"/>
        <v>100</v>
      </c>
    </row>
    <row r="142" spans="1:5" ht="25.5">
      <c r="A142" s="79" t="s">
        <v>159</v>
      </c>
      <c r="B142" s="78" t="s">
        <v>230</v>
      </c>
      <c r="C142" s="74">
        <f t="shared" si="18"/>
        <v>0.3</v>
      </c>
      <c r="D142" s="74">
        <f t="shared" si="18"/>
        <v>0.3</v>
      </c>
      <c r="E142" s="75">
        <f t="shared" si="15"/>
        <v>100</v>
      </c>
    </row>
    <row r="143" spans="1:5">
      <c r="A143" s="79" t="s">
        <v>160</v>
      </c>
      <c r="B143" s="78" t="s">
        <v>231</v>
      </c>
      <c r="C143" s="74">
        <v>0.3</v>
      </c>
      <c r="D143" s="74">
        <v>0.3</v>
      </c>
      <c r="E143" s="75">
        <f t="shared" si="15"/>
        <v>100</v>
      </c>
    </row>
    <row r="144" spans="1:5">
      <c r="A144" s="79" t="s">
        <v>17</v>
      </c>
      <c r="B144" s="78" t="s">
        <v>232</v>
      </c>
      <c r="C144" s="80">
        <f>C145</f>
        <v>617.69999999999993</v>
      </c>
      <c r="D144" s="74">
        <f>D145</f>
        <v>609.9</v>
      </c>
      <c r="E144" s="75">
        <f t="shared" si="15"/>
        <v>98.737251092763486</v>
      </c>
    </row>
    <row r="145" spans="1:5">
      <c r="A145" s="79" t="s">
        <v>14</v>
      </c>
      <c r="B145" s="78" t="s">
        <v>233</v>
      </c>
      <c r="C145" s="74">
        <f>C146+C187</f>
        <v>617.69999999999993</v>
      </c>
      <c r="D145" s="74">
        <f>D146+D187</f>
        <v>609.9</v>
      </c>
      <c r="E145" s="75">
        <f t="shared" si="15"/>
        <v>98.737251092763486</v>
      </c>
    </row>
    <row r="146" spans="1:5" ht="38.25">
      <c r="A146" s="79" t="s">
        <v>515</v>
      </c>
      <c r="B146" s="78" t="s">
        <v>234</v>
      </c>
      <c r="C146" s="74">
        <f>C147+C153</f>
        <v>613.69999999999993</v>
      </c>
      <c r="D146" s="74">
        <f>D147+D153</f>
        <v>605.9</v>
      </c>
      <c r="E146" s="75">
        <f t="shared" si="15"/>
        <v>98.72902069415025</v>
      </c>
    </row>
    <row r="147" spans="1:5">
      <c r="A147" s="79" t="s">
        <v>63</v>
      </c>
      <c r="B147" s="78" t="s">
        <v>235</v>
      </c>
      <c r="C147" s="74">
        <f t="shared" ref="C147:D151" si="19">C148</f>
        <v>14</v>
      </c>
      <c r="D147" s="74">
        <f t="shared" si="19"/>
        <v>14</v>
      </c>
      <c r="E147" s="75">
        <f t="shared" si="15"/>
        <v>100</v>
      </c>
    </row>
    <row r="148" spans="1:5" ht="51">
      <c r="A148" s="79" t="s">
        <v>64</v>
      </c>
      <c r="B148" s="78" t="s">
        <v>236</v>
      </c>
      <c r="C148" s="74">
        <f t="shared" si="19"/>
        <v>14</v>
      </c>
      <c r="D148" s="74">
        <f t="shared" si="19"/>
        <v>14</v>
      </c>
      <c r="E148" s="75">
        <f t="shared" ref="E148:E208" si="20">D148/C148*100</f>
        <v>100</v>
      </c>
    </row>
    <row r="149" spans="1:5" ht="25.5">
      <c r="A149" s="79" t="s">
        <v>32</v>
      </c>
      <c r="B149" s="78" t="s">
        <v>237</v>
      </c>
      <c r="C149" s="74">
        <f t="shared" si="19"/>
        <v>14</v>
      </c>
      <c r="D149" s="74">
        <f t="shared" si="19"/>
        <v>14</v>
      </c>
      <c r="E149" s="75">
        <f t="shared" si="20"/>
        <v>100</v>
      </c>
    </row>
    <row r="150" spans="1:5" ht="36" customHeight="1">
      <c r="A150" s="79" t="s">
        <v>158</v>
      </c>
      <c r="B150" s="78" t="s">
        <v>238</v>
      </c>
      <c r="C150" s="74">
        <f t="shared" si="19"/>
        <v>14</v>
      </c>
      <c r="D150" s="74">
        <f t="shared" si="19"/>
        <v>14</v>
      </c>
      <c r="E150" s="75">
        <f t="shared" si="20"/>
        <v>100</v>
      </c>
    </row>
    <row r="151" spans="1:5" ht="25.5">
      <c r="A151" s="79" t="s">
        <v>159</v>
      </c>
      <c r="B151" s="78" t="s">
        <v>239</v>
      </c>
      <c r="C151" s="74">
        <f t="shared" si="19"/>
        <v>14</v>
      </c>
      <c r="D151" s="74">
        <f t="shared" si="19"/>
        <v>14</v>
      </c>
      <c r="E151" s="75">
        <f t="shared" si="20"/>
        <v>100</v>
      </c>
    </row>
    <row r="152" spans="1:5">
      <c r="A152" s="79" t="s">
        <v>160</v>
      </c>
      <c r="B152" s="78" t="s">
        <v>240</v>
      </c>
      <c r="C152" s="74">
        <v>14</v>
      </c>
      <c r="D152" s="74">
        <v>14</v>
      </c>
      <c r="E152" s="75">
        <f t="shared" si="20"/>
        <v>100</v>
      </c>
    </row>
    <row r="153" spans="1:5" ht="25.5">
      <c r="A153" s="79" t="s">
        <v>65</v>
      </c>
      <c r="B153" s="78" t="s">
        <v>241</v>
      </c>
      <c r="C153" s="74">
        <f>C154+C164+C169+C174+C159</f>
        <v>599.69999999999993</v>
      </c>
      <c r="D153" s="74">
        <f>D154+D164+D169+D174+D159</f>
        <v>591.9</v>
      </c>
      <c r="E153" s="75">
        <f t="shared" si="20"/>
        <v>98.699349674837421</v>
      </c>
    </row>
    <row r="154" spans="1:5" ht="38.25">
      <c r="A154" s="79" t="s">
        <v>66</v>
      </c>
      <c r="B154" s="78" t="s">
        <v>242</v>
      </c>
      <c r="C154" s="74">
        <f t="shared" ref="C154:D157" si="21">C155</f>
        <v>95</v>
      </c>
      <c r="D154" s="74">
        <f t="shared" si="21"/>
        <v>87.2</v>
      </c>
      <c r="E154" s="75">
        <f t="shared" si="20"/>
        <v>91.789473684210535</v>
      </c>
    </row>
    <row r="155" spans="1:5">
      <c r="A155" s="79" t="s">
        <v>27</v>
      </c>
      <c r="B155" s="78" t="s">
        <v>243</v>
      </c>
      <c r="C155" s="74">
        <f t="shared" si="21"/>
        <v>95</v>
      </c>
      <c r="D155" s="74">
        <f t="shared" si="21"/>
        <v>87.2</v>
      </c>
      <c r="E155" s="75">
        <f t="shared" si="20"/>
        <v>91.789473684210535</v>
      </c>
    </row>
    <row r="156" spans="1:5" ht="36" customHeight="1">
      <c r="A156" s="79" t="s">
        <v>158</v>
      </c>
      <c r="B156" s="78" t="s">
        <v>244</v>
      </c>
      <c r="C156" s="74">
        <f t="shared" si="21"/>
        <v>95</v>
      </c>
      <c r="D156" s="74">
        <f t="shared" si="21"/>
        <v>87.2</v>
      </c>
      <c r="E156" s="75">
        <f t="shared" si="20"/>
        <v>91.789473684210535</v>
      </c>
    </row>
    <row r="157" spans="1:5" ht="25.5">
      <c r="A157" s="79" t="s">
        <v>159</v>
      </c>
      <c r="B157" s="78" t="s">
        <v>245</v>
      </c>
      <c r="C157" s="74">
        <f t="shared" si="21"/>
        <v>95</v>
      </c>
      <c r="D157" s="74">
        <f t="shared" si="21"/>
        <v>87.2</v>
      </c>
      <c r="E157" s="75">
        <f t="shared" si="20"/>
        <v>91.789473684210535</v>
      </c>
    </row>
    <row r="158" spans="1:5">
      <c r="A158" s="79" t="s">
        <v>485</v>
      </c>
      <c r="B158" s="78" t="s">
        <v>484</v>
      </c>
      <c r="C158" s="74">
        <v>95</v>
      </c>
      <c r="D158" s="74">
        <v>87.2</v>
      </c>
      <c r="E158" s="75">
        <f t="shared" si="20"/>
        <v>91.789473684210535</v>
      </c>
    </row>
    <row r="159" spans="1:5" ht="25.5">
      <c r="A159" s="79" t="s">
        <v>491</v>
      </c>
      <c r="B159" s="78" t="s">
        <v>490</v>
      </c>
      <c r="C159" s="74">
        <f t="shared" ref="C159:D162" si="22">C160</f>
        <v>16.3</v>
      </c>
      <c r="D159" s="74">
        <f t="shared" si="22"/>
        <v>16.3</v>
      </c>
      <c r="E159" s="75">
        <f t="shared" si="20"/>
        <v>100</v>
      </c>
    </row>
    <row r="160" spans="1:5">
      <c r="A160" s="79" t="s">
        <v>31</v>
      </c>
      <c r="B160" s="78" t="s">
        <v>489</v>
      </c>
      <c r="C160" s="74">
        <f t="shared" si="22"/>
        <v>16.3</v>
      </c>
      <c r="D160" s="74">
        <f t="shared" si="22"/>
        <v>16.3</v>
      </c>
      <c r="E160" s="75">
        <f t="shared" si="20"/>
        <v>100</v>
      </c>
    </row>
    <row r="161" spans="1:5" ht="36" customHeight="1">
      <c r="A161" s="79" t="s">
        <v>158</v>
      </c>
      <c r="B161" s="78" t="s">
        <v>488</v>
      </c>
      <c r="C161" s="74">
        <f t="shared" si="22"/>
        <v>16.3</v>
      </c>
      <c r="D161" s="74">
        <f t="shared" si="22"/>
        <v>16.3</v>
      </c>
      <c r="E161" s="75">
        <f t="shared" si="20"/>
        <v>100</v>
      </c>
    </row>
    <row r="162" spans="1:5" ht="25.5">
      <c r="A162" s="79" t="s">
        <v>159</v>
      </c>
      <c r="B162" s="78" t="s">
        <v>487</v>
      </c>
      <c r="C162" s="74">
        <f t="shared" si="22"/>
        <v>16.3</v>
      </c>
      <c r="D162" s="74">
        <f t="shared" si="22"/>
        <v>16.3</v>
      </c>
      <c r="E162" s="75">
        <f t="shared" si="20"/>
        <v>100</v>
      </c>
    </row>
    <row r="163" spans="1:5">
      <c r="A163" s="79" t="s">
        <v>160</v>
      </c>
      <c r="B163" s="78" t="s">
        <v>486</v>
      </c>
      <c r="C163" s="74">
        <v>16.3</v>
      </c>
      <c r="D163" s="74">
        <v>16.3</v>
      </c>
      <c r="E163" s="75">
        <f t="shared" si="20"/>
        <v>100</v>
      </c>
    </row>
    <row r="164" spans="1:5" ht="38.25">
      <c r="A164" s="79" t="s">
        <v>67</v>
      </c>
      <c r="B164" s="78" t="s">
        <v>246</v>
      </c>
      <c r="C164" s="74">
        <f t="shared" ref="C164:D167" si="23">C165</f>
        <v>5.7</v>
      </c>
      <c r="D164" s="74">
        <f t="shared" si="23"/>
        <v>5.7</v>
      </c>
      <c r="E164" s="75">
        <f t="shared" si="20"/>
        <v>100</v>
      </c>
    </row>
    <row r="165" spans="1:5" ht="25.5">
      <c r="A165" s="79" t="s">
        <v>32</v>
      </c>
      <c r="B165" s="78" t="s">
        <v>247</v>
      </c>
      <c r="C165" s="74">
        <f t="shared" si="23"/>
        <v>5.7</v>
      </c>
      <c r="D165" s="74">
        <f t="shared" si="23"/>
        <v>5.7</v>
      </c>
      <c r="E165" s="75">
        <f t="shared" si="20"/>
        <v>100</v>
      </c>
    </row>
    <row r="166" spans="1:5" ht="33" customHeight="1">
      <c r="A166" s="79" t="s">
        <v>158</v>
      </c>
      <c r="B166" s="78" t="s">
        <v>248</v>
      </c>
      <c r="C166" s="74">
        <f t="shared" si="23"/>
        <v>5.7</v>
      </c>
      <c r="D166" s="74">
        <f t="shared" si="23"/>
        <v>5.7</v>
      </c>
      <c r="E166" s="75">
        <f t="shared" si="20"/>
        <v>100</v>
      </c>
    </row>
    <row r="167" spans="1:5" ht="25.5">
      <c r="A167" s="79" t="s">
        <v>159</v>
      </c>
      <c r="B167" s="78" t="s">
        <v>249</v>
      </c>
      <c r="C167" s="74">
        <f t="shared" si="23"/>
        <v>5.7</v>
      </c>
      <c r="D167" s="74">
        <f t="shared" si="23"/>
        <v>5.7</v>
      </c>
      <c r="E167" s="75">
        <f t="shared" si="20"/>
        <v>100</v>
      </c>
    </row>
    <row r="168" spans="1:5">
      <c r="A168" s="79" t="s">
        <v>160</v>
      </c>
      <c r="B168" s="78" t="s">
        <v>250</v>
      </c>
      <c r="C168" s="74">
        <v>5.7</v>
      </c>
      <c r="D168" s="74">
        <v>5.7</v>
      </c>
      <c r="E168" s="75">
        <f t="shared" si="20"/>
        <v>100</v>
      </c>
    </row>
    <row r="169" spans="1:5" ht="25.5">
      <c r="A169" s="79" t="s">
        <v>68</v>
      </c>
      <c r="B169" s="78" t="s">
        <v>251</v>
      </c>
      <c r="C169" s="74">
        <f t="shared" ref="C169:D172" si="24">C170</f>
        <v>7.2</v>
      </c>
      <c r="D169" s="74">
        <f t="shared" si="24"/>
        <v>7.2</v>
      </c>
      <c r="E169" s="75">
        <f t="shared" si="20"/>
        <v>100</v>
      </c>
    </row>
    <row r="170" spans="1:5" ht="25.5">
      <c r="A170" s="79" t="s">
        <v>32</v>
      </c>
      <c r="B170" s="78" t="s">
        <v>252</v>
      </c>
      <c r="C170" s="74">
        <f t="shared" si="24"/>
        <v>7.2</v>
      </c>
      <c r="D170" s="74">
        <f t="shared" si="24"/>
        <v>7.2</v>
      </c>
      <c r="E170" s="75">
        <f t="shared" si="20"/>
        <v>100</v>
      </c>
    </row>
    <row r="171" spans="1:5" ht="36" customHeight="1">
      <c r="A171" s="79" t="s">
        <v>158</v>
      </c>
      <c r="B171" s="78" t="s">
        <v>253</v>
      </c>
      <c r="C171" s="74">
        <f t="shared" si="24"/>
        <v>7.2</v>
      </c>
      <c r="D171" s="74">
        <f t="shared" si="24"/>
        <v>7.2</v>
      </c>
      <c r="E171" s="75">
        <f t="shared" si="20"/>
        <v>100</v>
      </c>
    </row>
    <row r="172" spans="1:5" ht="25.5">
      <c r="A172" s="79" t="s">
        <v>159</v>
      </c>
      <c r="B172" s="78" t="s">
        <v>254</v>
      </c>
      <c r="C172" s="74">
        <f t="shared" si="24"/>
        <v>7.2</v>
      </c>
      <c r="D172" s="74">
        <f t="shared" si="24"/>
        <v>7.2</v>
      </c>
      <c r="E172" s="75">
        <f t="shared" si="20"/>
        <v>100</v>
      </c>
    </row>
    <row r="173" spans="1:5">
      <c r="A173" s="79" t="s">
        <v>160</v>
      </c>
      <c r="B173" s="78" t="s">
        <v>255</v>
      </c>
      <c r="C173" s="74">
        <v>7.2</v>
      </c>
      <c r="D173" s="74">
        <v>7.2</v>
      </c>
      <c r="E173" s="75">
        <f t="shared" si="20"/>
        <v>100</v>
      </c>
    </row>
    <row r="174" spans="1:5" ht="38.25">
      <c r="A174" s="79" t="s">
        <v>69</v>
      </c>
      <c r="B174" s="78" t="s">
        <v>256</v>
      </c>
      <c r="C174" s="74">
        <f>C175+C179+C183</f>
        <v>475.5</v>
      </c>
      <c r="D174" s="74">
        <f>D175+D179+D183</f>
        <v>475.5</v>
      </c>
      <c r="E174" s="75">
        <f t="shared" si="20"/>
        <v>100</v>
      </c>
    </row>
    <row r="175" spans="1:5">
      <c r="A175" s="79" t="s">
        <v>31</v>
      </c>
      <c r="B175" s="78" t="s">
        <v>257</v>
      </c>
      <c r="C175" s="74">
        <f t="shared" ref="C175:D177" si="25">C176</f>
        <v>95.1</v>
      </c>
      <c r="D175" s="74">
        <f t="shared" si="25"/>
        <v>95.1</v>
      </c>
      <c r="E175" s="75">
        <f t="shared" si="20"/>
        <v>100</v>
      </c>
    </row>
    <row r="176" spans="1:5" ht="39" customHeight="1">
      <c r="A176" s="79" t="s">
        <v>158</v>
      </c>
      <c r="B176" s="78" t="s">
        <v>260</v>
      </c>
      <c r="C176" s="74">
        <f t="shared" si="25"/>
        <v>95.1</v>
      </c>
      <c r="D176" s="74">
        <f t="shared" si="25"/>
        <v>95.1</v>
      </c>
      <c r="E176" s="75">
        <f t="shared" si="20"/>
        <v>100</v>
      </c>
    </row>
    <row r="177" spans="1:5" ht="25.5">
      <c r="A177" s="79" t="s">
        <v>159</v>
      </c>
      <c r="B177" s="78" t="s">
        <v>259</v>
      </c>
      <c r="C177" s="74">
        <f t="shared" si="25"/>
        <v>95.1</v>
      </c>
      <c r="D177" s="74">
        <f t="shared" si="25"/>
        <v>95.1</v>
      </c>
      <c r="E177" s="75">
        <f t="shared" si="20"/>
        <v>100</v>
      </c>
    </row>
    <row r="178" spans="1:5">
      <c r="A178" s="79" t="s">
        <v>160</v>
      </c>
      <c r="B178" s="78" t="s">
        <v>258</v>
      </c>
      <c r="C178" s="74">
        <v>95.1</v>
      </c>
      <c r="D178" s="74">
        <v>95.1</v>
      </c>
      <c r="E178" s="75">
        <f t="shared" si="20"/>
        <v>100</v>
      </c>
    </row>
    <row r="179" spans="1:5" ht="25.5">
      <c r="A179" s="79" t="s">
        <v>32</v>
      </c>
      <c r="B179" s="78" t="s">
        <v>261</v>
      </c>
      <c r="C179" s="74">
        <f t="shared" ref="C179:D181" si="26">C180</f>
        <v>0</v>
      </c>
      <c r="D179" s="74">
        <f t="shared" si="26"/>
        <v>0</v>
      </c>
      <c r="E179" s="75"/>
    </row>
    <row r="180" spans="1:5" ht="36" customHeight="1">
      <c r="A180" s="79" t="s">
        <v>158</v>
      </c>
      <c r="B180" s="78" t="s">
        <v>262</v>
      </c>
      <c r="C180" s="74">
        <f t="shared" si="26"/>
        <v>0</v>
      </c>
      <c r="D180" s="74">
        <f t="shared" si="26"/>
        <v>0</v>
      </c>
      <c r="E180" s="75"/>
    </row>
    <row r="181" spans="1:5" ht="25.5">
      <c r="A181" s="79" t="s">
        <v>159</v>
      </c>
      <c r="B181" s="78" t="s">
        <v>263</v>
      </c>
      <c r="C181" s="74">
        <f t="shared" si="26"/>
        <v>0</v>
      </c>
      <c r="D181" s="74">
        <f t="shared" si="26"/>
        <v>0</v>
      </c>
      <c r="E181" s="75"/>
    </row>
    <row r="182" spans="1:5">
      <c r="A182" s="79" t="s">
        <v>160</v>
      </c>
      <c r="B182" s="78" t="s">
        <v>264</v>
      </c>
      <c r="C182" s="74">
        <v>0</v>
      </c>
      <c r="D182" s="74">
        <v>0</v>
      </c>
      <c r="E182" s="75"/>
    </row>
    <row r="183" spans="1:5" ht="25.5">
      <c r="A183" s="79" t="s">
        <v>61</v>
      </c>
      <c r="B183" s="78" t="s">
        <v>265</v>
      </c>
      <c r="C183" s="74">
        <f t="shared" ref="C183:D185" si="27">C184</f>
        <v>380.4</v>
      </c>
      <c r="D183" s="74">
        <f t="shared" si="27"/>
        <v>380.4</v>
      </c>
      <c r="E183" s="75">
        <f t="shared" si="20"/>
        <v>100</v>
      </c>
    </row>
    <row r="184" spans="1:5" ht="34.5" customHeight="1">
      <c r="A184" s="79" t="s">
        <v>158</v>
      </c>
      <c r="B184" s="78" t="s">
        <v>268</v>
      </c>
      <c r="C184" s="74">
        <f t="shared" si="27"/>
        <v>380.4</v>
      </c>
      <c r="D184" s="74">
        <f t="shared" si="27"/>
        <v>380.4</v>
      </c>
      <c r="E184" s="75">
        <f t="shared" si="20"/>
        <v>100</v>
      </c>
    </row>
    <row r="185" spans="1:5" ht="25.5">
      <c r="A185" s="79" t="s">
        <v>159</v>
      </c>
      <c r="B185" s="78" t="s">
        <v>267</v>
      </c>
      <c r="C185" s="74">
        <f t="shared" si="27"/>
        <v>380.4</v>
      </c>
      <c r="D185" s="74">
        <f t="shared" si="27"/>
        <v>380.4</v>
      </c>
      <c r="E185" s="75">
        <f t="shared" si="20"/>
        <v>100</v>
      </c>
    </row>
    <row r="186" spans="1:5">
      <c r="A186" s="79" t="s">
        <v>160</v>
      </c>
      <c r="B186" s="78" t="s">
        <v>266</v>
      </c>
      <c r="C186" s="74">
        <v>380.4</v>
      </c>
      <c r="D186" s="74">
        <v>380.4</v>
      </c>
      <c r="E186" s="75">
        <f t="shared" si="20"/>
        <v>100</v>
      </c>
    </row>
    <row r="187" spans="1:5" ht="25.5">
      <c r="A187" s="79" t="s">
        <v>2</v>
      </c>
      <c r="B187" s="78" t="s">
        <v>269</v>
      </c>
      <c r="C187" s="74">
        <f t="shared" ref="C187:D191" si="28">C188</f>
        <v>4</v>
      </c>
      <c r="D187" s="74">
        <f t="shared" si="28"/>
        <v>4</v>
      </c>
      <c r="E187" s="75">
        <f t="shared" si="20"/>
        <v>100</v>
      </c>
    </row>
    <row r="188" spans="1:5" ht="49.5" customHeight="1">
      <c r="A188" s="79" t="s">
        <v>3</v>
      </c>
      <c r="B188" s="78" t="s">
        <v>270</v>
      </c>
      <c r="C188" s="74">
        <f t="shared" si="28"/>
        <v>4</v>
      </c>
      <c r="D188" s="74">
        <f t="shared" si="28"/>
        <v>4</v>
      </c>
      <c r="E188" s="75">
        <f t="shared" si="20"/>
        <v>100</v>
      </c>
    </row>
    <row r="189" spans="1:5" ht="89.25">
      <c r="A189" s="79" t="s">
        <v>46</v>
      </c>
      <c r="B189" s="78" t="s">
        <v>271</v>
      </c>
      <c r="C189" s="74">
        <f t="shared" si="28"/>
        <v>4</v>
      </c>
      <c r="D189" s="74">
        <f t="shared" si="28"/>
        <v>4</v>
      </c>
      <c r="E189" s="75">
        <f t="shared" si="20"/>
        <v>100</v>
      </c>
    </row>
    <row r="190" spans="1:5" ht="36.75" customHeight="1">
      <c r="A190" s="79" t="s">
        <v>158</v>
      </c>
      <c r="B190" s="78" t="s">
        <v>274</v>
      </c>
      <c r="C190" s="74">
        <f t="shared" si="28"/>
        <v>4</v>
      </c>
      <c r="D190" s="74">
        <f t="shared" si="28"/>
        <v>4</v>
      </c>
      <c r="E190" s="75">
        <f t="shared" si="20"/>
        <v>100</v>
      </c>
    </row>
    <row r="191" spans="1:5" ht="25.5">
      <c r="A191" s="79" t="s">
        <v>159</v>
      </c>
      <c r="B191" s="78" t="s">
        <v>273</v>
      </c>
      <c r="C191" s="74">
        <f t="shared" si="28"/>
        <v>4</v>
      </c>
      <c r="D191" s="74">
        <f t="shared" si="28"/>
        <v>4</v>
      </c>
      <c r="E191" s="75">
        <f t="shared" si="20"/>
        <v>100</v>
      </c>
    </row>
    <row r="192" spans="1:5">
      <c r="A192" s="79" t="s">
        <v>160</v>
      </c>
      <c r="B192" s="78" t="s">
        <v>272</v>
      </c>
      <c r="C192" s="74">
        <v>4</v>
      </c>
      <c r="D192" s="74">
        <v>4</v>
      </c>
      <c r="E192" s="75">
        <f t="shared" si="20"/>
        <v>100</v>
      </c>
    </row>
    <row r="193" spans="1:5">
      <c r="A193" s="79" t="s">
        <v>47</v>
      </c>
      <c r="B193" s="78" t="s">
        <v>275</v>
      </c>
      <c r="C193" s="80">
        <f t="shared" ref="C193:D199" si="29">C194</f>
        <v>2.5</v>
      </c>
      <c r="D193" s="74">
        <f t="shared" si="29"/>
        <v>2.5</v>
      </c>
      <c r="E193" s="75">
        <f t="shared" si="20"/>
        <v>100</v>
      </c>
    </row>
    <row r="194" spans="1:5" ht="25.5">
      <c r="A194" s="79" t="s">
        <v>20</v>
      </c>
      <c r="B194" s="78" t="s">
        <v>276</v>
      </c>
      <c r="C194" s="74">
        <f t="shared" si="29"/>
        <v>2.5</v>
      </c>
      <c r="D194" s="74">
        <f t="shared" si="29"/>
        <v>2.5</v>
      </c>
      <c r="E194" s="75">
        <f t="shared" si="20"/>
        <v>100</v>
      </c>
    </row>
    <row r="195" spans="1:5" ht="25.5">
      <c r="A195" s="79" t="s">
        <v>2</v>
      </c>
      <c r="B195" s="78" t="s">
        <v>277</v>
      </c>
      <c r="C195" s="74">
        <f t="shared" si="29"/>
        <v>2.5</v>
      </c>
      <c r="D195" s="74">
        <f t="shared" si="29"/>
        <v>2.5</v>
      </c>
      <c r="E195" s="75">
        <f t="shared" si="20"/>
        <v>100</v>
      </c>
    </row>
    <row r="196" spans="1:5" ht="51" customHeight="1">
      <c r="A196" s="79" t="s">
        <v>3</v>
      </c>
      <c r="B196" s="78" t="s">
        <v>278</v>
      </c>
      <c r="C196" s="74">
        <f t="shared" si="29"/>
        <v>2.5</v>
      </c>
      <c r="D196" s="74">
        <f t="shared" si="29"/>
        <v>2.5</v>
      </c>
      <c r="E196" s="75">
        <f t="shared" si="20"/>
        <v>100</v>
      </c>
    </row>
    <row r="197" spans="1:5" ht="78.75" customHeight="1">
      <c r="A197" s="79" t="s">
        <v>48</v>
      </c>
      <c r="B197" s="78" t="s">
        <v>279</v>
      </c>
      <c r="C197" s="74">
        <f t="shared" si="29"/>
        <v>2.5</v>
      </c>
      <c r="D197" s="74">
        <f t="shared" si="29"/>
        <v>2.5</v>
      </c>
      <c r="E197" s="75">
        <f t="shared" si="20"/>
        <v>100</v>
      </c>
    </row>
    <row r="198" spans="1:5" ht="36" customHeight="1">
      <c r="A198" s="79" t="s">
        <v>158</v>
      </c>
      <c r="B198" s="78" t="s">
        <v>280</v>
      </c>
      <c r="C198" s="74">
        <f t="shared" si="29"/>
        <v>2.5</v>
      </c>
      <c r="D198" s="74">
        <f t="shared" si="29"/>
        <v>2.5</v>
      </c>
      <c r="E198" s="75">
        <f t="shared" si="20"/>
        <v>100</v>
      </c>
    </row>
    <row r="199" spans="1:5" ht="47.25" customHeight="1">
      <c r="A199" s="79" t="s">
        <v>159</v>
      </c>
      <c r="B199" s="78" t="s">
        <v>281</v>
      </c>
      <c r="C199" s="74">
        <f t="shared" si="29"/>
        <v>2.5</v>
      </c>
      <c r="D199" s="74">
        <f t="shared" si="29"/>
        <v>2.5</v>
      </c>
      <c r="E199" s="75">
        <f t="shared" si="20"/>
        <v>100</v>
      </c>
    </row>
    <row r="200" spans="1:5" ht="26.25" customHeight="1">
      <c r="A200" s="79" t="s">
        <v>160</v>
      </c>
      <c r="B200" s="78" t="s">
        <v>282</v>
      </c>
      <c r="C200" s="74">
        <v>2.5</v>
      </c>
      <c r="D200" s="74">
        <v>2.5</v>
      </c>
      <c r="E200" s="75">
        <f t="shared" si="20"/>
        <v>100</v>
      </c>
    </row>
    <row r="201" spans="1:5">
      <c r="A201" s="79" t="s">
        <v>22</v>
      </c>
      <c r="B201" s="78" t="s">
        <v>283</v>
      </c>
      <c r="C201" s="80">
        <f t="shared" ref="C201:D207" si="30">C202</f>
        <v>138</v>
      </c>
      <c r="D201" s="74">
        <f t="shared" si="30"/>
        <v>138</v>
      </c>
      <c r="E201" s="75">
        <f t="shared" si="20"/>
        <v>100</v>
      </c>
    </row>
    <row r="202" spans="1:5">
      <c r="A202" s="79" t="s">
        <v>18</v>
      </c>
      <c r="B202" s="78" t="s">
        <v>284</v>
      </c>
      <c r="C202" s="74">
        <f t="shared" si="30"/>
        <v>138</v>
      </c>
      <c r="D202" s="74">
        <f t="shared" si="30"/>
        <v>138</v>
      </c>
      <c r="E202" s="75">
        <f t="shared" si="20"/>
        <v>100</v>
      </c>
    </row>
    <row r="203" spans="1:5" ht="25.5">
      <c r="A203" s="79" t="s">
        <v>2</v>
      </c>
      <c r="B203" s="78" t="s">
        <v>285</v>
      </c>
      <c r="C203" s="74">
        <f t="shared" si="30"/>
        <v>138</v>
      </c>
      <c r="D203" s="74">
        <f t="shared" si="30"/>
        <v>138</v>
      </c>
      <c r="E203" s="75">
        <f t="shared" si="20"/>
        <v>100</v>
      </c>
    </row>
    <row r="204" spans="1:5" ht="50.25" customHeight="1">
      <c r="A204" s="79" t="s">
        <v>3</v>
      </c>
      <c r="B204" s="78" t="s">
        <v>290</v>
      </c>
      <c r="C204" s="74">
        <f t="shared" si="30"/>
        <v>138</v>
      </c>
      <c r="D204" s="74">
        <f t="shared" si="30"/>
        <v>138</v>
      </c>
      <c r="E204" s="75">
        <f t="shared" si="20"/>
        <v>100</v>
      </c>
    </row>
    <row r="205" spans="1:5" ht="22.5" customHeight="1">
      <c r="A205" s="79" t="s">
        <v>23</v>
      </c>
      <c r="B205" s="78" t="s">
        <v>289</v>
      </c>
      <c r="C205" s="74">
        <f t="shared" si="30"/>
        <v>138</v>
      </c>
      <c r="D205" s="74">
        <f t="shared" si="30"/>
        <v>138</v>
      </c>
      <c r="E205" s="75">
        <f t="shared" si="20"/>
        <v>100</v>
      </c>
    </row>
    <row r="206" spans="1:5">
      <c r="A206" s="79" t="s">
        <v>165</v>
      </c>
      <c r="B206" s="78" t="s">
        <v>288</v>
      </c>
      <c r="C206" s="74">
        <f t="shared" si="30"/>
        <v>138</v>
      </c>
      <c r="D206" s="74">
        <f t="shared" si="30"/>
        <v>138</v>
      </c>
      <c r="E206" s="75">
        <f t="shared" si="20"/>
        <v>100</v>
      </c>
    </row>
    <row r="207" spans="1:5" ht="25.5">
      <c r="A207" s="79" t="s">
        <v>166</v>
      </c>
      <c r="B207" s="78" t="s">
        <v>287</v>
      </c>
      <c r="C207" s="74">
        <f t="shared" si="30"/>
        <v>138</v>
      </c>
      <c r="D207" s="74">
        <f t="shared" si="30"/>
        <v>138</v>
      </c>
      <c r="E207" s="75">
        <f t="shared" si="20"/>
        <v>100</v>
      </c>
    </row>
    <row r="208" spans="1:5">
      <c r="A208" s="79" t="s">
        <v>24</v>
      </c>
      <c r="B208" s="78" t="s">
        <v>286</v>
      </c>
      <c r="C208" s="74">
        <v>138</v>
      </c>
      <c r="D208" s="74">
        <v>138</v>
      </c>
      <c r="E208" s="75">
        <f t="shared" si="20"/>
        <v>100</v>
      </c>
    </row>
    <row r="209" spans="1:5" ht="15.75">
      <c r="A209" s="5"/>
      <c r="B209" s="4"/>
      <c r="C209" s="2"/>
      <c r="D209" s="2"/>
      <c r="E209" s="3"/>
    </row>
  </sheetData>
  <mergeCells count="2">
    <mergeCell ref="C1:E1"/>
    <mergeCell ref="A3:E3"/>
  </mergeCells>
  <pageMargins left="0.7" right="0.7" top="0.75" bottom="0.75" header="0.3" footer="0.3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AF15"/>
  <sheetViews>
    <sheetView workbookViewId="0">
      <selection activeCell="AI11" sqref="AI11"/>
    </sheetView>
  </sheetViews>
  <sheetFormatPr defaultRowHeight="12.75"/>
  <cols>
    <col min="1" max="1" width="32.5703125" customWidth="1"/>
    <col min="2" max="2" width="22.5703125" customWidth="1"/>
    <col min="3" max="11" width="0" hidden="1" customWidth="1"/>
    <col min="12" max="12" width="12.140625" customWidth="1"/>
    <col min="13" max="27" width="0" hidden="1" customWidth="1"/>
    <col min="28" max="28" width="10" customWidth="1"/>
    <col min="29" max="31" width="0" hidden="1" customWidth="1"/>
    <col min="32" max="32" width="9.7109375" customWidth="1"/>
  </cols>
  <sheetData>
    <row r="2" spans="1:32" ht="87.75" customHeight="1">
      <c r="A2" s="81"/>
      <c r="B2" s="82"/>
      <c r="C2" s="83"/>
      <c r="D2" s="83"/>
      <c r="E2" s="83"/>
      <c r="F2" s="84" t="s">
        <v>364</v>
      </c>
      <c r="G2" s="85"/>
      <c r="H2" s="85"/>
      <c r="I2" s="85"/>
      <c r="J2" s="83"/>
      <c r="K2" s="83"/>
      <c r="L2" s="86" t="s">
        <v>525</v>
      </c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</row>
    <row r="3" spans="1:32" hidden="1">
      <c r="A3" s="81"/>
      <c r="B3" s="82"/>
      <c r="C3" s="83"/>
      <c r="D3" s="83"/>
      <c r="E3" s="83"/>
      <c r="F3" s="84"/>
      <c r="G3" s="85"/>
      <c r="H3" s="85"/>
      <c r="I3" s="85"/>
      <c r="J3" s="83"/>
      <c r="K3" s="83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</row>
    <row r="4" spans="1:32" ht="36" customHeight="1">
      <c r="A4" s="88" t="s">
        <v>508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</row>
    <row r="5" spans="1:32" hidden="1">
      <c r="A5" s="89"/>
      <c r="B5" s="90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2"/>
      <c r="X5" s="92"/>
      <c r="Y5" s="92"/>
      <c r="Z5" s="92"/>
      <c r="AA5" s="92"/>
      <c r="AB5" s="92"/>
      <c r="AC5" s="92"/>
      <c r="AD5" s="92"/>
      <c r="AE5" s="92"/>
      <c r="AF5" s="44"/>
    </row>
    <row r="6" spans="1:32" ht="91.5" customHeight="1">
      <c r="A6" s="49" t="s">
        <v>127</v>
      </c>
      <c r="B6" s="49" t="s">
        <v>365</v>
      </c>
      <c r="C6" s="49" t="s">
        <v>366</v>
      </c>
      <c r="D6" s="93"/>
      <c r="E6" s="93"/>
      <c r="F6" s="93"/>
      <c r="G6" s="93"/>
      <c r="H6" s="93"/>
      <c r="I6" s="93"/>
      <c r="J6" s="93"/>
      <c r="K6" s="93"/>
      <c r="L6" s="49" t="s">
        <v>347</v>
      </c>
      <c r="M6" s="49" t="s">
        <v>367</v>
      </c>
      <c r="N6" s="49" t="s">
        <v>368</v>
      </c>
      <c r="O6" s="49" t="s">
        <v>369</v>
      </c>
      <c r="P6" s="93"/>
      <c r="Q6" s="93"/>
      <c r="R6" s="93"/>
      <c r="S6" s="49" t="s">
        <v>370</v>
      </c>
      <c r="T6" s="49" t="s">
        <v>371</v>
      </c>
      <c r="U6" s="49" t="s">
        <v>372</v>
      </c>
      <c r="V6" s="49" t="s">
        <v>373</v>
      </c>
      <c r="W6" s="49" t="s">
        <v>374</v>
      </c>
      <c r="X6" s="49" t="s">
        <v>375</v>
      </c>
      <c r="Y6" s="49" t="s">
        <v>376</v>
      </c>
      <c r="Z6" s="49" t="s">
        <v>377</v>
      </c>
      <c r="AA6" s="49" t="s">
        <v>378</v>
      </c>
      <c r="AB6" s="49" t="s">
        <v>348</v>
      </c>
      <c r="AC6" s="93"/>
      <c r="AD6" s="93"/>
      <c r="AE6" s="93"/>
      <c r="AF6" s="94" t="s">
        <v>71</v>
      </c>
    </row>
    <row r="7" spans="1:32" ht="36" customHeight="1">
      <c r="A7" s="95" t="s">
        <v>379</v>
      </c>
      <c r="B7" s="53" t="s">
        <v>74</v>
      </c>
      <c r="C7" s="96">
        <v>19180924.170000002</v>
      </c>
      <c r="D7" s="96" t="s">
        <v>380</v>
      </c>
      <c r="E7" s="96">
        <v>19180924.170000002</v>
      </c>
      <c r="F7" s="96" t="s">
        <v>380</v>
      </c>
      <c r="G7" s="96" t="s">
        <v>380</v>
      </c>
      <c r="H7" s="96" t="s">
        <v>380</v>
      </c>
      <c r="I7" s="96" t="s">
        <v>380</v>
      </c>
      <c r="J7" s="96" t="s">
        <v>380</v>
      </c>
      <c r="K7" s="96" t="s">
        <v>380</v>
      </c>
      <c r="L7" s="54">
        <f>L13</f>
        <v>85.400000000000091</v>
      </c>
      <c r="M7" s="54">
        <v>5364900</v>
      </c>
      <c r="N7" s="54">
        <v>9285504.7699999996</v>
      </c>
      <c r="O7" s="54" t="s">
        <v>380</v>
      </c>
      <c r="P7" s="97" t="s">
        <v>379</v>
      </c>
      <c r="Q7" s="98" t="s">
        <v>381</v>
      </c>
      <c r="R7" s="99" t="s">
        <v>74</v>
      </c>
      <c r="S7" s="54">
        <v>-2975318.73</v>
      </c>
      <c r="T7" s="54" t="s">
        <v>380</v>
      </c>
      <c r="U7" s="54">
        <v>-2975318.73</v>
      </c>
      <c r="V7" s="54" t="s">
        <v>380</v>
      </c>
      <c r="W7" s="54" t="s">
        <v>380</v>
      </c>
      <c r="X7" s="54" t="s">
        <v>380</v>
      </c>
      <c r="Y7" s="54" t="s">
        <v>380</v>
      </c>
      <c r="Z7" s="54" t="s">
        <v>380</v>
      </c>
      <c r="AA7" s="54" t="s">
        <v>380</v>
      </c>
      <c r="AB7" s="54">
        <f>AB13</f>
        <v>-541.5</v>
      </c>
      <c r="AC7" s="54">
        <v>-3461398.6</v>
      </c>
      <c r="AD7" s="54">
        <v>6242781.7300000004</v>
      </c>
      <c r="AE7" s="100" t="s">
        <v>380</v>
      </c>
      <c r="AF7" s="101">
        <f>AB7/L7*100</f>
        <v>-634.07494145198996</v>
      </c>
    </row>
    <row r="8" spans="1:32">
      <c r="A8" s="102" t="s">
        <v>4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4"/>
      <c r="M8" s="54"/>
      <c r="N8" s="54"/>
      <c r="O8" s="54"/>
      <c r="P8" s="97"/>
      <c r="Q8" s="98"/>
      <c r="R8" s="99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100"/>
      <c r="AF8" s="101"/>
    </row>
    <row r="9" spans="1:32" ht="24.75" customHeight="1">
      <c r="A9" s="103" t="s">
        <v>382</v>
      </c>
      <c r="B9" s="59" t="s">
        <v>74</v>
      </c>
      <c r="C9" s="104">
        <v>-586614.30000000005</v>
      </c>
      <c r="D9" s="104" t="s">
        <v>380</v>
      </c>
      <c r="E9" s="104">
        <v>-586614.30000000005</v>
      </c>
      <c r="F9" s="104" t="s">
        <v>380</v>
      </c>
      <c r="G9" s="104" t="s">
        <v>380</v>
      </c>
      <c r="H9" s="104" t="s">
        <v>380</v>
      </c>
      <c r="I9" s="104" t="s">
        <v>380</v>
      </c>
      <c r="J9" s="104" t="s">
        <v>380</v>
      </c>
      <c r="K9" s="104" t="s">
        <v>380</v>
      </c>
      <c r="L9" s="54">
        <v>0</v>
      </c>
      <c r="M9" s="54">
        <v>5364900</v>
      </c>
      <c r="N9" s="54">
        <v>9285504.7699999996</v>
      </c>
      <c r="O9" s="54" t="s">
        <v>380</v>
      </c>
      <c r="P9" s="97" t="s">
        <v>379</v>
      </c>
      <c r="Q9" s="98" t="s">
        <v>383</v>
      </c>
      <c r="R9" s="99" t="s">
        <v>74</v>
      </c>
      <c r="S9" s="54">
        <v>-2975316.73</v>
      </c>
      <c r="T9" s="54" t="s">
        <v>380</v>
      </c>
      <c r="U9" s="54">
        <v>-2975316.73</v>
      </c>
      <c r="V9" s="54" t="s">
        <v>380</v>
      </c>
      <c r="W9" s="54" t="s">
        <v>380</v>
      </c>
      <c r="X9" s="54" t="s">
        <v>380</v>
      </c>
      <c r="Y9" s="54" t="s">
        <v>380</v>
      </c>
      <c r="Z9" s="54" t="s">
        <v>380</v>
      </c>
      <c r="AA9" s="54" t="s">
        <v>380</v>
      </c>
      <c r="AB9" s="54">
        <v>0</v>
      </c>
      <c r="AC9" s="54">
        <v>-3461398.6</v>
      </c>
      <c r="AD9" s="54">
        <v>6242781.7300000004</v>
      </c>
      <c r="AE9" s="100" t="s">
        <v>380</v>
      </c>
      <c r="AF9" s="101">
        <v>0</v>
      </c>
    </row>
    <row r="10" spans="1:32">
      <c r="A10" s="105" t="s">
        <v>384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4"/>
      <c r="M10" s="54"/>
      <c r="N10" s="54"/>
      <c r="O10" s="54"/>
      <c r="P10" s="97"/>
      <c r="Q10" s="98"/>
      <c r="R10" s="99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100"/>
      <c r="AF10" s="101"/>
    </row>
    <row r="11" spans="1:32" ht="35.25" customHeight="1">
      <c r="A11" s="106" t="s">
        <v>385</v>
      </c>
      <c r="B11" s="107" t="s">
        <v>386</v>
      </c>
      <c r="C11" s="104">
        <v>-812600</v>
      </c>
      <c r="D11" s="104" t="s">
        <v>380</v>
      </c>
      <c r="E11" s="104">
        <v>-812600</v>
      </c>
      <c r="F11" s="104">
        <v>-100000</v>
      </c>
      <c r="G11" s="104" t="s">
        <v>380</v>
      </c>
      <c r="H11" s="104" t="s">
        <v>380</v>
      </c>
      <c r="I11" s="104" t="s">
        <v>380</v>
      </c>
      <c r="J11" s="104" t="s">
        <v>380</v>
      </c>
      <c r="K11" s="104" t="s">
        <v>380</v>
      </c>
      <c r="L11" s="54">
        <v>0</v>
      </c>
      <c r="M11" s="54">
        <v>5364900</v>
      </c>
      <c r="N11" s="54">
        <v>9285504.7699999996</v>
      </c>
      <c r="O11" s="54" t="s">
        <v>380</v>
      </c>
      <c r="P11" s="97" t="s">
        <v>379</v>
      </c>
      <c r="Q11" s="98" t="s">
        <v>387</v>
      </c>
      <c r="R11" s="99" t="s">
        <v>74</v>
      </c>
      <c r="S11" s="54">
        <v>-2975314.73</v>
      </c>
      <c r="T11" s="54" t="s">
        <v>380</v>
      </c>
      <c r="U11" s="54">
        <v>-2975314.73</v>
      </c>
      <c r="V11" s="54" t="s">
        <v>380</v>
      </c>
      <c r="W11" s="54" t="s">
        <v>380</v>
      </c>
      <c r="X11" s="54" t="s">
        <v>380</v>
      </c>
      <c r="Y11" s="54" t="s">
        <v>380</v>
      </c>
      <c r="Z11" s="54" t="s">
        <v>380</v>
      </c>
      <c r="AA11" s="54" t="s">
        <v>380</v>
      </c>
      <c r="AB11" s="54">
        <v>0</v>
      </c>
      <c r="AC11" s="54">
        <v>-3461398.6</v>
      </c>
      <c r="AD11" s="54">
        <v>6242781.7300000004</v>
      </c>
      <c r="AE11" s="100" t="s">
        <v>380</v>
      </c>
      <c r="AF11" s="101">
        <v>0</v>
      </c>
    </row>
    <row r="12" spans="1:32" ht="37.5" customHeight="1">
      <c r="A12" s="106" t="s">
        <v>388</v>
      </c>
      <c r="B12" s="107" t="s">
        <v>389</v>
      </c>
      <c r="C12" s="104">
        <v>225985.7</v>
      </c>
      <c r="D12" s="104" t="s">
        <v>380</v>
      </c>
      <c r="E12" s="104">
        <v>225985.7</v>
      </c>
      <c r="F12" s="104">
        <v>100000</v>
      </c>
      <c r="G12" s="104" t="s">
        <v>380</v>
      </c>
      <c r="H12" s="104" t="s">
        <v>380</v>
      </c>
      <c r="I12" s="104" t="s">
        <v>380</v>
      </c>
      <c r="J12" s="104" t="s">
        <v>380</v>
      </c>
      <c r="K12" s="104" t="s">
        <v>380</v>
      </c>
      <c r="L12" s="54">
        <v>0</v>
      </c>
      <c r="M12" s="54">
        <v>5364900</v>
      </c>
      <c r="N12" s="54">
        <v>9285504.7699999996</v>
      </c>
      <c r="O12" s="54" t="s">
        <v>380</v>
      </c>
      <c r="P12" s="97" t="s">
        <v>379</v>
      </c>
      <c r="Q12" s="98" t="s">
        <v>390</v>
      </c>
      <c r="R12" s="99" t="s">
        <v>74</v>
      </c>
      <c r="S12" s="54">
        <v>-2975309.73</v>
      </c>
      <c r="T12" s="54" t="s">
        <v>380</v>
      </c>
      <c r="U12" s="54">
        <v>-2975309.73</v>
      </c>
      <c r="V12" s="54" t="s">
        <v>380</v>
      </c>
      <c r="W12" s="54" t="s">
        <v>380</v>
      </c>
      <c r="X12" s="54" t="s">
        <v>380</v>
      </c>
      <c r="Y12" s="54" t="s">
        <v>380</v>
      </c>
      <c r="Z12" s="54" t="s">
        <v>380</v>
      </c>
      <c r="AA12" s="54" t="s">
        <v>380</v>
      </c>
      <c r="AB12" s="54">
        <v>0</v>
      </c>
      <c r="AC12" s="54">
        <v>-3461398.6</v>
      </c>
      <c r="AD12" s="54">
        <v>6242781.7300000004</v>
      </c>
      <c r="AE12" s="100" t="s">
        <v>380</v>
      </c>
      <c r="AF12" s="101">
        <v>0</v>
      </c>
    </row>
    <row r="13" spans="1:32" ht="21.75" customHeight="1">
      <c r="A13" s="103" t="s">
        <v>391</v>
      </c>
      <c r="B13" s="59" t="s">
        <v>74</v>
      </c>
      <c r="C13" s="104">
        <v>19767538.469999999</v>
      </c>
      <c r="D13" s="104" t="s">
        <v>380</v>
      </c>
      <c r="E13" s="104">
        <v>19767538.469999999</v>
      </c>
      <c r="F13" s="104" t="s">
        <v>380</v>
      </c>
      <c r="G13" s="104" t="s">
        <v>380</v>
      </c>
      <c r="H13" s="104" t="s">
        <v>380</v>
      </c>
      <c r="I13" s="104" t="s">
        <v>380</v>
      </c>
      <c r="J13" s="104" t="s">
        <v>380</v>
      </c>
      <c r="K13" s="104" t="s">
        <v>380</v>
      </c>
      <c r="L13" s="54">
        <f>L14+L15</f>
        <v>85.400000000000091</v>
      </c>
      <c r="M13" s="54">
        <v>5364900</v>
      </c>
      <c r="N13" s="54">
        <v>9285504.7699999996</v>
      </c>
      <c r="O13" s="54" t="s">
        <v>380</v>
      </c>
      <c r="P13" s="97" t="s">
        <v>379</v>
      </c>
      <c r="Q13" s="98" t="s">
        <v>392</v>
      </c>
      <c r="R13" s="99" t="s">
        <v>74</v>
      </c>
      <c r="S13" s="54">
        <v>-2975300.73</v>
      </c>
      <c r="T13" s="54" t="s">
        <v>380</v>
      </c>
      <c r="U13" s="54">
        <v>-2975300.73</v>
      </c>
      <c r="V13" s="54" t="s">
        <v>380</v>
      </c>
      <c r="W13" s="54" t="s">
        <v>380</v>
      </c>
      <c r="X13" s="54" t="s">
        <v>380</v>
      </c>
      <c r="Y13" s="54" t="s">
        <v>380</v>
      </c>
      <c r="Z13" s="54" t="s">
        <v>380</v>
      </c>
      <c r="AA13" s="54" t="s">
        <v>380</v>
      </c>
      <c r="AB13" s="54">
        <f>AB14+AB15</f>
        <v>-541.5</v>
      </c>
      <c r="AC13" s="54">
        <v>-3461398.6</v>
      </c>
      <c r="AD13" s="54">
        <v>6242781.7300000004</v>
      </c>
      <c r="AE13" s="100" t="s">
        <v>380</v>
      </c>
      <c r="AF13" s="101">
        <f t="shared" ref="AF13:AF15" si="0">AB13/L13*100</f>
        <v>-634.07494145198996</v>
      </c>
    </row>
    <row r="14" spans="1:32" ht="23.25" customHeight="1">
      <c r="A14" s="106" t="s">
        <v>393</v>
      </c>
      <c r="B14" s="107" t="s">
        <v>394</v>
      </c>
      <c r="C14" s="104">
        <v>-390192247.60000002</v>
      </c>
      <c r="D14" s="104" t="s">
        <v>380</v>
      </c>
      <c r="E14" s="104">
        <v>-390192247.60000002</v>
      </c>
      <c r="F14" s="104">
        <v>-10434382.300000001</v>
      </c>
      <c r="G14" s="104" t="s">
        <v>380</v>
      </c>
      <c r="H14" s="104" t="s">
        <v>380</v>
      </c>
      <c r="I14" s="104" t="s">
        <v>380</v>
      </c>
      <c r="J14" s="104" t="s">
        <v>380</v>
      </c>
      <c r="K14" s="104" t="s">
        <v>380</v>
      </c>
      <c r="L14" s="54">
        <v>-2661.2</v>
      </c>
      <c r="M14" s="54">
        <v>5364900</v>
      </c>
      <c r="N14" s="54">
        <v>9285504.7699999996</v>
      </c>
      <c r="O14" s="54" t="s">
        <v>380</v>
      </c>
      <c r="P14" s="97" t="s">
        <v>379</v>
      </c>
      <c r="Q14" s="98" t="s">
        <v>395</v>
      </c>
      <c r="R14" s="99" t="s">
        <v>74</v>
      </c>
      <c r="S14" s="54">
        <v>-2975298.73</v>
      </c>
      <c r="T14" s="54" t="s">
        <v>380</v>
      </c>
      <c r="U14" s="54">
        <v>-2975298.73</v>
      </c>
      <c r="V14" s="54" t="s">
        <v>380</v>
      </c>
      <c r="W14" s="54" t="s">
        <v>380</v>
      </c>
      <c r="X14" s="54" t="s">
        <v>380</v>
      </c>
      <c r="Y14" s="54" t="s">
        <v>380</v>
      </c>
      <c r="Z14" s="54" t="s">
        <v>380</v>
      </c>
      <c r="AA14" s="54" t="s">
        <v>380</v>
      </c>
      <c r="AB14" s="54">
        <v>-3237.2</v>
      </c>
      <c r="AC14" s="54">
        <v>-3461398.6</v>
      </c>
      <c r="AD14" s="54">
        <v>6242781.7300000004</v>
      </c>
      <c r="AE14" s="100" t="s">
        <v>380</v>
      </c>
      <c r="AF14" s="101">
        <f t="shared" si="0"/>
        <v>121.64437096046896</v>
      </c>
    </row>
    <row r="15" spans="1:32" ht="31.5" customHeight="1">
      <c r="A15" s="106" t="s">
        <v>396</v>
      </c>
      <c r="B15" s="107" t="s">
        <v>397</v>
      </c>
      <c r="C15" s="104">
        <v>409959786.06999999</v>
      </c>
      <c r="D15" s="104" t="s">
        <v>380</v>
      </c>
      <c r="E15" s="104">
        <v>409959786.06999999</v>
      </c>
      <c r="F15" s="104">
        <v>10434382.300000001</v>
      </c>
      <c r="G15" s="104" t="s">
        <v>380</v>
      </c>
      <c r="H15" s="104" t="s">
        <v>380</v>
      </c>
      <c r="I15" s="104" t="s">
        <v>380</v>
      </c>
      <c r="J15" s="104" t="s">
        <v>380</v>
      </c>
      <c r="K15" s="104" t="s">
        <v>380</v>
      </c>
      <c r="L15" s="54">
        <v>2746.6</v>
      </c>
      <c r="M15" s="54">
        <v>5364900</v>
      </c>
      <c r="N15" s="54">
        <v>9285504.7699999996</v>
      </c>
      <c r="O15" s="54" t="s">
        <v>380</v>
      </c>
      <c r="P15" s="97" t="s">
        <v>379</v>
      </c>
      <c r="Q15" s="98" t="s">
        <v>398</v>
      </c>
      <c r="R15" s="99" t="s">
        <v>74</v>
      </c>
      <c r="S15" s="54">
        <v>-2975291.73</v>
      </c>
      <c r="T15" s="54" t="s">
        <v>380</v>
      </c>
      <c r="U15" s="54">
        <v>-2975291.73</v>
      </c>
      <c r="V15" s="54" t="s">
        <v>380</v>
      </c>
      <c r="W15" s="54" t="s">
        <v>380</v>
      </c>
      <c r="X15" s="54" t="s">
        <v>380</v>
      </c>
      <c r="Y15" s="54" t="s">
        <v>380</v>
      </c>
      <c r="Z15" s="54" t="s">
        <v>380</v>
      </c>
      <c r="AA15" s="54" t="s">
        <v>380</v>
      </c>
      <c r="AB15" s="54">
        <v>2695.7</v>
      </c>
      <c r="AC15" s="54">
        <v>-3461398.6</v>
      </c>
      <c r="AD15" s="54">
        <v>6242781.7300000004</v>
      </c>
      <c r="AE15" s="100" t="s">
        <v>380</v>
      </c>
      <c r="AF15" s="101">
        <f t="shared" si="0"/>
        <v>98.146799679603873</v>
      </c>
    </row>
  </sheetData>
  <mergeCells count="2">
    <mergeCell ref="L2:AF2"/>
    <mergeCell ref="A4:AF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AF36"/>
  <sheetViews>
    <sheetView topLeftCell="A14" workbookViewId="0">
      <selection activeCell="AG7" sqref="AG7"/>
    </sheetView>
  </sheetViews>
  <sheetFormatPr defaultRowHeight="12.75"/>
  <cols>
    <col min="1" max="1" width="30.85546875" customWidth="1"/>
    <col min="2" max="2" width="22" customWidth="1"/>
    <col min="3" max="11" width="0" hidden="1" customWidth="1"/>
    <col min="12" max="12" width="10.7109375" customWidth="1"/>
    <col min="13" max="27" width="0" hidden="1" customWidth="1"/>
    <col min="28" max="28" width="12" customWidth="1"/>
    <col min="29" max="31" width="0" hidden="1" customWidth="1"/>
    <col min="32" max="32" width="9.42578125" customWidth="1"/>
  </cols>
  <sheetData>
    <row r="2" spans="1:32" ht="15.75">
      <c r="A2" s="6"/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89.25" customHeight="1">
      <c r="A3" s="81"/>
      <c r="B3" s="82"/>
      <c r="C3" s="83"/>
      <c r="D3" s="83"/>
      <c r="E3" s="83"/>
      <c r="F3" s="84" t="s">
        <v>364</v>
      </c>
      <c r="G3" s="85"/>
      <c r="H3" s="85"/>
      <c r="I3" s="85"/>
      <c r="J3" s="83"/>
      <c r="K3" s="83"/>
      <c r="L3" s="86" t="s">
        <v>526</v>
      </c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</row>
    <row r="4" spans="1:32" hidden="1">
      <c r="A4" s="81"/>
      <c r="B4" s="82"/>
      <c r="C4" s="83"/>
      <c r="D4" s="83"/>
      <c r="E4" s="83"/>
      <c r="F4" s="84"/>
      <c r="G4" s="85"/>
      <c r="H4" s="85"/>
      <c r="I4" s="85"/>
      <c r="J4" s="83"/>
      <c r="K4" s="83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</row>
    <row r="5" spans="1:32" ht="72" customHeight="1">
      <c r="A5" s="88" t="s">
        <v>509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</row>
    <row r="6" spans="1:32" ht="0.75" customHeight="1">
      <c r="A6" s="89"/>
      <c r="B6" s="90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2"/>
      <c r="X6" s="92"/>
      <c r="Y6" s="92"/>
      <c r="Z6" s="92"/>
      <c r="AA6" s="92"/>
      <c r="AB6" s="92"/>
      <c r="AC6" s="92"/>
      <c r="AD6" s="92"/>
      <c r="AE6" s="92"/>
      <c r="AF6" s="44"/>
    </row>
    <row r="7" spans="1:32" ht="98.25" customHeight="1">
      <c r="A7" s="49" t="s">
        <v>127</v>
      </c>
      <c r="B7" s="49" t="s">
        <v>365</v>
      </c>
      <c r="C7" s="49" t="s">
        <v>366</v>
      </c>
      <c r="D7" s="93"/>
      <c r="E7" s="93"/>
      <c r="F7" s="93"/>
      <c r="G7" s="93"/>
      <c r="H7" s="93"/>
      <c r="I7" s="93"/>
      <c r="J7" s="93"/>
      <c r="K7" s="93"/>
      <c r="L7" s="49" t="s">
        <v>347</v>
      </c>
      <c r="M7" s="49" t="s">
        <v>367</v>
      </c>
      <c r="N7" s="49" t="s">
        <v>368</v>
      </c>
      <c r="O7" s="49" t="s">
        <v>369</v>
      </c>
      <c r="P7" s="93"/>
      <c r="Q7" s="93"/>
      <c r="R7" s="93"/>
      <c r="S7" s="49" t="s">
        <v>370</v>
      </c>
      <c r="T7" s="49" t="s">
        <v>371</v>
      </c>
      <c r="U7" s="49" t="s">
        <v>372</v>
      </c>
      <c r="V7" s="49" t="s">
        <v>373</v>
      </c>
      <c r="W7" s="49" t="s">
        <v>374</v>
      </c>
      <c r="X7" s="49" t="s">
        <v>375</v>
      </c>
      <c r="Y7" s="49" t="s">
        <v>376</v>
      </c>
      <c r="Z7" s="49" t="s">
        <v>377</v>
      </c>
      <c r="AA7" s="49" t="s">
        <v>378</v>
      </c>
      <c r="AB7" s="49" t="s">
        <v>124</v>
      </c>
      <c r="AC7" s="93"/>
      <c r="AD7" s="93"/>
      <c r="AE7" s="93"/>
      <c r="AF7" s="94" t="s">
        <v>71</v>
      </c>
    </row>
    <row r="8" spans="1:32" ht="34.5" customHeight="1">
      <c r="A8" s="95" t="s">
        <v>379</v>
      </c>
      <c r="B8" s="53" t="s">
        <v>74</v>
      </c>
      <c r="C8" s="96">
        <v>19180924.170000002</v>
      </c>
      <c r="D8" s="96" t="s">
        <v>380</v>
      </c>
      <c r="E8" s="96">
        <v>19180924.170000002</v>
      </c>
      <c r="F8" s="96" t="s">
        <v>380</v>
      </c>
      <c r="G8" s="96" t="s">
        <v>380</v>
      </c>
      <c r="H8" s="96" t="s">
        <v>380</v>
      </c>
      <c r="I8" s="96" t="s">
        <v>380</v>
      </c>
      <c r="J8" s="96" t="s">
        <v>380</v>
      </c>
      <c r="K8" s="96" t="s">
        <v>380</v>
      </c>
      <c r="L8" s="54">
        <f>L25</f>
        <v>85.400000000000091</v>
      </c>
      <c r="M8" s="54">
        <v>5364900</v>
      </c>
      <c r="N8" s="54">
        <v>9285504.7699999996</v>
      </c>
      <c r="O8" s="54" t="s">
        <v>380</v>
      </c>
      <c r="P8" s="97" t="s">
        <v>379</v>
      </c>
      <c r="Q8" s="98" t="s">
        <v>381</v>
      </c>
      <c r="R8" s="99" t="s">
        <v>74</v>
      </c>
      <c r="S8" s="54">
        <v>-2975318.73</v>
      </c>
      <c r="T8" s="54" t="s">
        <v>380</v>
      </c>
      <c r="U8" s="54">
        <v>-2975318.73</v>
      </c>
      <c r="V8" s="54" t="s">
        <v>380</v>
      </c>
      <c r="W8" s="54" t="s">
        <v>380</v>
      </c>
      <c r="X8" s="54" t="s">
        <v>380</v>
      </c>
      <c r="Y8" s="54" t="s">
        <v>380</v>
      </c>
      <c r="Z8" s="54" t="s">
        <v>380</v>
      </c>
      <c r="AA8" s="54" t="s">
        <v>380</v>
      </c>
      <c r="AB8" s="54">
        <f>AB25</f>
        <v>-541.5</v>
      </c>
      <c r="AC8" s="54">
        <v>-3461398.6</v>
      </c>
      <c r="AD8" s="54">
        <v>6242781.7300000004</v>
      </c>
      <c r="AE8" s="100" t="s">
        <v>380</v>
      </c>
      <c r="AF8" s="101">
        <f>AB8/L8*100</f>
        <v>-634.07494145198996</v>
      </c>
    </row>
    <row r="9" spans="1:32">
      <c r="A9" s="102" t="s">
        <v>4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4"/>
      <c r="M9" s="54"/>
      <c r="N9" s="54"/>
      <c r="O9" s="54"/>
      <c r="P9" s="97"/>
      <c r="Q9" s="98"/>
      <c r="R9" s="99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100"/>
      <c r="AF9" s="101"/>
    </row>
    <row r="10" spans="1:32" ht="21.75" customHeight="1">
      <c r="A10" s="103" t="s">
        <v>382</v>
      </c>
      <c r="B10" s="59" t="s">
        <v>74</v>
      </c>
      <c r="C10" s="104">
        <v>-586614.30000000005</v>
      </c>
      <c r="D10" s="104" t="s">
        <v>380</v>
      </c>
      <c r="E10" s="104">
        <v>-586614.30000000005</v>
      </c>
      <c r="F10" s="104" t="s">
        <v>380</v>
      </c>
      <c r="G10" s="104" t="s">
        <v>380</v>
      </c>
      <c r="H10" s="104" t="s">
        <v>380</v>
      </c>
      <c r="I10" s="104" t="s">
        <v>380</v>
      </c>
      <c r="J10" s="104" t="s">
        <v>380</v>
      </c>
      <c r="K10" s="104" t="s">
        <v>380</v>
      </c>
      <c r="L10" s="54">
        <f>[1]Источники!M10/1000</f>
        <v>0</v>
      </c>
      <c r="M10" s="54">
        <v>5364900</v>
      </c>
      <c r="N10" s="54">
        <v>9285504.7699999996</v>
      </c>
      <c r="O10" s="54" t="s">
        <v>380</v>
      </c>
      <c r="P10" s="97" t="s">
        <v>379</v>
      </c>
      <c r="Q10" s="98" t="s">
        <v>383</v>
      </c>
      <c r="R10" s="99" t="s">
        <v>74</v>
      </c>
      <c r="S10" s="54">
        <v>-2975316.73</v>
      </c>
      <c r="T10" s="54" t="s">
        <v>380</v>
      </c>
      <c r="U10" s="54">
        <v>-2975316.73</v>
      </c>
      <c r="V10" s="54" t="s">
        <v>380</v>
      </c>
      <c r="W10" s="54" t="s">
        <v>380</v>
      </c>
      <c r="X10" s="54" t="s">
        <v>380</v>
      </c>
      <c r="Y10" s="54" t="s">
        <v>380</v>
      </c>
      <c r="Z10" s="54" t="s">
        <v>380</v>
      </c>
      <c r="AA10" s="54" t="s">
        <v>380</v>
      </c>
      <c r="AB10" s="54">
        <f>[1]Источники!AC10/1000</f>
        <v>0</v>
      </c>
      <c r="AC10" s="54">
        <v>-3461398.6</v>
      </c>
      <c r="AD10" s="54">
        <v>6242781.7300000004</v>
      </c>
      <c r="AE10" s="100" t="s">
        <v>380</v>
      </c>
      <c r="AF10" s="101">
        <v>0</v>
      </c>
    </row>
    <row r="11" spans="1:32">
      <c r="A11" s="105" t="s">
        <v>384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4"/>
      <c r="M11" s="54"/>
      <c r="N11" s="54"/>
      <c r="O11" s="54"/>
      <c r="P11" s="97"/>
      <c r="Q11" s="98"/>
      <c r="R11" s="99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100"/>
      <c r="AF11" s="101"/>
    </row>
    <row r="12" spans="1:32" ht="47.25" customHeight="1">
      <c r="A12" s="106" t="s">
        <v>385</v>
      </c>
      <c r="B12" s="107" t="s">
        <v>386</v>
      </c>
      <c r="C12" s="104">
        <v>-812600</v>
      </c>
      <c r="D12" s="104" t="s">
        <v>380</v>
      </c>
      <c r="E12" s="104">
        <v>-812600</v>
      </c>
      <c r="F12" s="104">
        <v>-100000</v>
      </c>
      <c r="G12" s="104" t="s">
        <v>380</v>
      </c>
      <c r="H12" s="104" t="s">
        <v>380</v>
      </c>
      <c r="I12" s="104" t="s">
        <v>380</v>
      </c>
      <c r="J12" s="104" t="s">
        <v>380</v>
      </c>
      <c r="K12" s="104" t="s">
        <v>380</v>
      </c>
      <c r="L12" s="54">
        <v>0</v>
      </c>
      <c r="M12" s="54">
        <v>5364900</v>
      </c>
      <c r="N12" s="54">
        <v>9285504.7699999996</v>
      </c>
      <c r="O12" s="54" t="s">
        <v>380</v>
      </c>
      <c r="P12" s="97" t="s">
        <v>379</v>
      </c>
      <c r="Q12" s="98" t="s">
        <v>387</v>
      </c>
      <c r="R12" s="99" t="s">
        <v>74</v>
      </c>
      <c r="S12" s="54">
        <v>-2975314.73</v>
      </c>
      <c r="T12" s="54" t="s">
        <v>380</v>
      </c>
      <c r="U12" s="54">
        <v>-2975314.73</v>
      </c>
      <c r="V12" s="54" t="s">
        <v>380</v>
      </c>
      <c r="W12" s="54" t="s">
        <v>380</v>
      </c>
      <c r="X12" s="54" t="s">
        <v>380</v>
      </c>
      <c r="Y12" s="54" t="s">
        <v>380</v>
      </c>
      <c r="Z12" s="54" t="s">
        <v>380</v>
      </c>
      <c r="AA12" s="54" t="s">
        <v>380</v>
      </c>
      <c r="AB12" s="54">
        <v>0</v>
      </c>
      <c r="AC12" s="54">
        <v>-3461398.6</v>
      </c>
      <c r="AD12" s="54">
        <v>6242781.7300000004</v>
      </c>
      <c r="AE12" s="100" t="s">
        <v>380</v>
      </c>
      <c r="AF12" s="101">
        <v>0</v>
      </c>
    </row>
    <row r="13" spans="1:32" ht="63.75" customHeight="1">
      <c r="A13" s="106" t="s">
        <v>399</v>
      </c>
      <c r="B13" s="107" t="s">
        <v>400</v>
      </c>
      <c r="C13" s="104">
        <v>-812600</v>
      </c>
      <c r="D13" s="104" t="s">
        <v>380</v>
      </c>
      <c r="E13" s="104">
        <v>-812600</v>
      </c>
      <c r="F13" s="104">
        <v>-100000</v>
      </c>
      <c r="G13" s="104" t="s">
        <v>380</v>
      </c>
      <c r="H13" s="104" t="s">
        <v>380</v>
      </c>
      <c r="I13" s="104" t="s">
        <v>380</v>
      </c>
      <c r="J13" s="104" t="s">
        <v>380</v>
      </c>
      <c r="K13" s="104" t="s">
        <v>380</v>
      </c>
      <c r="L13" s="54">
        <v>0</v>
      </c>
      <c r="M13" s="54">
        <v>5364900</v>
      </c>
      <c r="N13" s="54">
        <v>9285504.7699999996</v>
      </c>
      <c r="O13" s="54" t="s">
        <v>380</v>
      </c>
      <c r="P13" s="97" t="s">
        <v>379</v>
      </c>
      <c r="Q13" s="98" t="s">
        <v>401</v>
      </c>
      <c r="R13" s="99" t="s">
        <v>74</v>
      </c>
      <c r="S13" s="54">
        <v>-2975313.73</v>
      </c>
      <c r="T13" s="54" t="s">
        <v>380</v>
      </c>
      <c r="U13" s="54">
        <v>-2975313.73</v>
      </c>
      <c r="V13" s="54" t="s">
        <v>380</v>
      </c>
      <c r="W13" s="54" t="s">
        <v>380</v>
      </c>
      <c r="X13" s="54" t="s">
        <v>380</v>
      </c>
      <c r="Y13" s="54" t="s">
        <v>380</v>
      </c>
      <c r="Z13" s="54" t="s">
        <v>380</v>
      </c>
      <c r="AA13" s="54" t="s">
        <v>380</v>
      </c>
      <c r="AB13" s="54">
        <v>0</v>
      </c>
      <c r="AC13" s="54">
        <v>-3461398.6</v>
      </c>
      <c r="AD13" s="54">
        <v>6242781.7300000004</v>
      </c>
      <c r="AE13" s="100" t="s">
        <v>380</v>
      </c>
      <c r="AF13" s="101">
        <v>0</v>
      </c>
    </row>
    <row r="14" spans="1:32" ht="78.75" customHeight="1">
      <c r="A14" s="106" t="s">
        <v>402</v>
      </c>
      <c r="B14" s="107" t="s">
        <v>403</v>
      </c>
      <c r="C14" s="104">
        <v>-812600</v>
      </c>
      <c r="D14" s="104" t="s">
        <v>380</v>
      </c>
      <c r="E14" s="104">
        <v>-812600</v>
      </c>
      <c r="F14" s="104">
        <v>-100000</v>
      </c>
      <c r="G14" s="104" t="s">
        <v>380</v>
      </c>
      <c r="H14" s="104" t="s">
        <v>380</v>
      </c>
      <c r="I14" s="104" t="s">
        <v>380</v>
      </c>
      <c r="J14" s="104" t="s">
        <v>380</v>
      </c>
      <c r="K14" s="104" t="s">
        <v>380</v>
      </c>
      <c r="L14" s="54">
        <v>0</v>
      </c>
      <c r="M14" s="54">
        <v>5364900</v>
      </c>
      <c r="N14" s="54">
        <v>9285504.7699999996</v>
      </c>
      <c r="O14" s="54" t="s">
        <v>380</v>
      </c>
      <c r="P14" s="97" t="s">
        <v>379</v>
      </c>
      <c r="Q14" s="98" t="s">
        <v>404</v>
      </c>
      <c r="R14" s="99" t="s">
        <v>74</v>
      </c>
      <c r="S14" s="54">
        <v>-2975312.73</v>
      </c>
      <c r="T14" s="54" t="s">
        <v>380</v>
      </c>
      <c r="U14" s="54">
        <v>-2975312.73</v>
      </c>
      <c r="V14" s="54" t="s">
        <v>380</v>
      </c>
      <c r="W14" s="54" t="s">
        <v>380</v>
      </c>
      <c r="X14" s="54" t="s">
        <v>380</v>
      </c>
      <c r="Y14" s="54" t="s">
        <v>380</v>
      </c>
      <c r="Z14" s="54" t="s">
        <v>380</v>
      </c>
      <c r="AA14" s="54" t="s">
        <v>380</v>
      </c>
      <c r="AB14" s="54">
        <v>0</v>
      </c>
      <c r="AC14" s="54">
        <v>-3461398.6</v>
      </c>
      <c r="AD14" s="54">
        <v>6242781.7300000004</v>
      </c>
      <c r="AE14" s="100" t="s">
        <v>380</v>
      </c>
      <c r="AF14" s="101">
        <v>0</v>
      </c>
    </row>
    <row r="15" spans="1:32" ht="78.75" customHeight="1">
      <c r="A15" s="106" t="s">
        <v>405</v>
      </c>
      <c r="B15" s="107" t="s">
        <v>406</v>
      </c>
      <c r="C15" s="104">
        <v>-812600</v>
      </c>
      <c r="D15" s="104" t="s">
        <v>380</v>
      </c>
      <c r="E15" s="104">
        <v>-812600</v>
      </c>
      <c r="F15" s="104" t="s">
        <v>380</v>
      </c>
      <c r="G15" s="104" t="s">
        <v>380</v>
      </c>
      <c r="H15" s="104" t="s">
        <v>380</v>
      </c>
      <c r="I15" s="104" t="s">
        <v>380</v>
      </c>
      <c r="J15" s="104" t="s">
        <v>380</v>
      </c>
      <c r="K15" s="104" t="s">
        <v>380</v>
      </c>
      <c r="L15" s="54">
        <v>0</v>
      </c>
      <c r="M15" s="54">
        <v>5364900</v>
      </c>
      <c r="N15" s="54">
        <v>9285504.7699999996</v>
      </c>
      <c r="O15" s="54" t="s">
        <v>380</v>
      </c>
      <c r="P15" s="97" t="s">
        <v>379</v>
      </c>
      <c r="Q15" s="98" t="s">
        <v>407</v>
      </c>
      <c r="R15" s="99" t="s">
        <v>74</v>
      </c>
      <c r="S15" s="54">
        <v>-2975311.73</v>
      </c>
      <c r="T15" s="54" t="s">
        <v>380</v>
      </c>
      <c r="U15" s="54">
        <v>-2975311.73</v>
      </c>
      <c r="V15" s="54" t="s">
        <v>380</v>
      </c>
      <c r="W15" s="54" t="s">
        <v>380</v>
      </c>
      <c r="X15" s="54" t="s">
        <v>380</v>
      </c>
      <c r="Y15" s="54" t="s">
        <v>380</v>
      </c>
      <c r="Z15" s="54" t="s">
        <v>380</v>
      </c>
      <c r="AA15" s="54" t="s">
        <v>380</v>
      </c>
      <c r="AB15" s="54">
        <v>0</v>
      </c>
      <c r="AC15" s="54">
        <v>-3461398.6</v>
      </c>
      <c r="AD15" s="54">
        <v>6242781.7300000004</v>
      </c>
      <c r="AE15" s="100" t="s">
        <v>380</v>
      </c>
      <c r="AF15" s="101">
        <v>0</v>
      </c>
    </row>
    <row r="16" spans="1:32" ht="33.75" customHeight="1">
      <c r="A16" s="106" t="s">
        <v>388</v>
      </c>
      <c r="B16" s="107" t="s">
        <v>389</v>
      </c>
      <c r="C16" s="104">
        <v>225985.7</v>
      </c>
      <c r="D16" s="104" t="s">
        <v>380</v>
      </c>
      <c r="E16" s="104">
        <v>225985.7</v>
      </c>
      <c r="F16" s="104">
        <v>100000</v>
      </c>
      <c r="G16" s="104" t="s">
        <v>380</v>
      </c>
      <c r="H16" s="104" t="s">
        <v>380</v>
      </c>
      <c r="I16" s="104" t="s">
        <v>380</v>
      </c>
      <c r="J16" s="104" t="s">
        <v>380</v>
      </c>
      <c r="K16" s="104" t="s">
        <v>380</v>
      </c>
      <c r="L16" s="54">
        <v>0</v>
      </c>
      <c r="M16" s="54">
        <v>5364900</v>
      </c>
      <c r="N16" s="54">
        <v>9285504.7699999996</v>
      </c>
      <c r="O16" s="54" t="s">
        <v>380</v>
      </c>
      <c r="P16" s="97" t="s">
        <v>379</v>
      </c>
      <c r="Q16" s="98" t="s">
        <v>390</v>
      </c>
      <c r="R16" s="99" t="s">
        <v>74</v>
      </c>
      <c r="S16" s="54">
        <v>-2975309.73</v>
      </c>
      <c r="T16" s="54" t="s">
        <v>380</v>
      </c>
      <c r="U16" s="54">
        <v>-2975309.73</v>
      </c>
      <c r="V16" s="54" t="s">
        <v>380</v>
      </c>
      <c r="W16" s="54" t="s">
        <v>380</v>
      </c>
      <c r="X16" s="54" t="s">
        <v>380</v>
      </c>
      <c r="Y16" s="54" t="s">
        <v>380</v>
      </c>
      <c r="Z16" s="54" t="s">
        <v>380</v>
      </c>
      <c r="AA16" s="54" t="s">
        <v>380</v>
      </c>
      <c r="AB16" s="54">
        <v>0</v>
      </c>
      <c r="AC16" s="54">
        <v>-3461398.6</v>
      </c>
      <c r="AD16" s="54">
        <v>6242781.7300000004</v>
      </c>
      <c r="AE16" s="100" t="s">
        <v>380</v>
      </c>
      <c r="AF16" s="101">
        <v>0</v>
      </c>
    </row>
    <row r="17" spans="1:32" ht="50.25" customHeight="1">
      <c r="A17" s="106" t="s">
        <v>408</v>
      </c>
      <c r="B17" s="107" t="s">
        <v>409</v>
      </c>
      <c r="C17" s="104">
        <v>225985.7</v>
      </c>
      <c r="D17" s="104" t="s">
        <v>380</v>
      </c>
      <c r="E17" s="104">
        <v>225985.7</v>
      </c>
      <c r="F17" s="104">
        <v>100000</v>
      </c>
      <c r="G17" s="104" t="s">
        <v>380</v>
      </c>
      <c r="H17" s="104" t="s">
        <v>380</v>
      </c>
      <c r="I17" s="104" t="s">
        <v>380</v>
      </c>
      <c r="J17" s="104" t="s">
        <v>380</v>
      </c>
      <c r="K17" s="104" t="s">
        <v>380</v>
      </c>
      <c r="L17" s="54">
        <v>0</v>
      </c>
      <c r="M17" s="54">
        <v>5364900</v>
      </c>
      <c r="N17" s="54">
        <v>9285504.7699999996</v>
      </c>
      <c r="O17" s="54" t="s">
        <v>380</v>
      </c>
      <c r="P17" s="97" t="s">
        <v>379</v>
      </c>
      <c r="Q17" s="98" t="s">
        <v>410</v>
      </c>
      <c r="R17" s="99" t="s">
        <v>74</v>
      </c>
      <c r="S17" s="54">
        <v>-2975308.73</v>
      </c>
      <c r="T17" s="54" t="s">
        <v>380</v>
      </c>
      <c r="U17" s="54">
        <v>-2975308.73</v>
      </c>
      <c r="V17" s="54" t="s">
        <v>380</v>
      </c>
      <c r="W17" s="54" t="s">
        <v>380</v>
      </c>
      <c r="X17" s="54" t="s">
        <v>380</v>
      </c>
      <c r="Y17" s="54" t="s">
        <v>380</v>
      </c>
      <c r="Z17" s="54" t="s">
        <v>380</v>
      </c>
      <c r="AA17" s="54" t="s">
        <v>380</v>
      </c>
      <c r="AB17" s="54">
        <v>0</v>
      </c>
      <c r="AC17" s="54">
        <v>-3461398.6</v>
      </c>
      <c r="AD17" s="54">
        <v>6242781.7300000004</v>
      </c>
      <c r="AE17" s="100" t="s">
        <v>380</v>
      </c>
      <c r="AF17" s="101">
        <v>0</v>
      </c>
    </row>
    <row r="18" spans="1:32" ht="48.75" customHeight="1">
      <c r="A18" s="106" t="s">
        <v>411</v>
      </c>
      <c r="B18" s="107" t="s">
        <v>412</v>
      </c>
      <c r="C18" s="104">
        <v>225985.7</v>
      </c>
      <c r="D18" s="104" t="s">
        <v>380</v>
      </c>
      <c r="E18" s="104">
        <v>225985.7</v>
      </c>
      <c r="F18" s="104">
        <v>100000</v>
      </c>
      <c r="G18" s="104" t="s">
        <v>380</v>
      </c>
      <c r="H18" s="104" t="s">
        <v>380</v>
      </c>
      <c r="I18" s="104" t="s">
        <v>380</v>
      </c>
      <c r="J18" s="104" t="s">
        <v>380</v>
      </c>
      <c r="K18" s="104" t="s">
        <v>380</v>
      </c>
      <c r="L18" s="54">
        <v>0</v>
      </c>
      <c r="M18" s="54">
        <v>5364900</v>
      </c>
      <c r="N18" s="54">
        <v>9285504.7699999996</v>
      </c>
      <c r="O18" s="54" t="s">
        <v>380</v>
      </c>
      <c r="P18" s="97" t="s">
        <v>379</v>
      </c>
      <c r="Q18" s="98" t="s">
        <v>413</v>
      </c>
      <c r="R18" s="99" t="s">
        <v>74</v>
      </c>
      <c r="S18" s="54">
        <v>-2975307.73</v>
      </c>
      <c r="T18" s="54" t="s">
        <v>380</v>
      </c>
      <c r="U18" s="54">
        <v>-2975307.73</v>
      </c>
      <c r="V18" s="54" t="s">
        <v>380</v>
      </c>
      <c r="W18" s="54" t="s">
        <v>380</v>
      </c>
      <c r="X18" s="54" t="s">
        <v>380</v>
      </c>
      <c r="Y18" s="54" t="s">
        <v>380</v>
      </c>
      <c r="Z18" s="54" t="s">
        <v>380</v>
      </c>
      <c r="AA18" s="54" t="s">
        <v>380</v>
      </c>
      <c r="AB18" s="54">
        <v>0</v>
      </c>
      <c r="AC18" s="54">
        <v>-3461398.6</v>
      </c>
      <c r="AD18" s="54">
        <v>6242781.7300000004</v>
      </c>
      <c r="AE18" s="100" t="s">
        <v>380</v>
      </c>
      <c r="AF18" s="101">
        <v>0</v>
      </c>
    </row>
    <row r="19" spans="1:32" ht="51.75" customHeight="1">
      <c r="A19" s="106" t="s">
        <v>414</v>
      </c>
      <c r="B19" s="107" t="s">
        <v>415</v>
      </c>
      <c r="C19" s="104">
        <v>225985.7</v>
      </c>
      <c r="D19" s="104" t="s">
        <v>380</v>
      </c>
      <c r="E19" s="104">
        <v>225985.7</v>
      </c>
      <c r="F19" s="104" t="s">
        <v>380</v>
      </c>
      <c r="G19" s="104" t="s">
        <v>380</v>
      </c>
      <c r="H19" s="104" t="s">
        <v>380</v>
      </c>
      <c r="I19" s="104" t="s">
        <v>380</v>
      </c>
      <c r="J19" s="104" t="s">
        <v>380</v>
      </c>
      <c r="K19" s="104" t="s">
        <v>380</v>
      </c>
      <c r="L19" s="54">
        <v>0</v>
      </c>
      <c r="M19" s="54">
        <v>5364900</v>
      </c>
      <c r="N19" s="54">
        <v>9285504.7699999996</v>
      </c>
      <c r="O19" s="54" t="s">
        <v>380</v>
      </c>
      <c r="P19" s="97" t="s">
        <v>379</v>
      </c>
      <c r="Q19" s="98" t="s">
        <v>416</v>
      </c>
      <c r="R19" s="99" t="s">
        <v>74</v>
      </c>
      <c r="S19" s="54">
        <v>-2975306.73</v>
      </c>
      <c r="T19" s="54" t="s">
        <v>380</v>
      </c>
      <c r="U19" s="54">
        <v>-2975306.73</v>
      </c>
      <c r="V19" s="54" t="s">
        <v>380</v>
      </c>
      <c r="W19" s="54" t="s">
        <v>380</v>
      </c>
      <c r="X19" s="54" t="s">
        <v>380</v>
      </c>
      <c r="Y19" s="54" t="s">
        <v>380</v>
      </c>
      <c r="Z19" s="54" t="s">
        <v>380</v>
      </c>
      <c r="AA19" s="54" t="s">
        <v>380</v>
      </c>
      <c r="AB19" s="54">
        <v>0</v>
      </c>
      <c r="AC19" s="54">
        <v>-3461398.6</v>
      </c>
      <c r="AD19" s="54">
        <v>6242781.7300000004</v>
      </c>
      <c r="AE19" s="100" t="s">
        <v>380</v>
      </c>
      <c r="AF19" s="101">
        <v>0</v>
      </c>
    </row>
    <row r="20" spans="1:32" ht="65.25" customHeight="1">
      <c r="A20" s="106" t="s">
        <v>417</v>
      </c>
      <c r="B20" s="107" t="s">
        <v>418</v>
      </c>
      <c r="C20" s="104">
        <v>225985.7</v>
      </c>
      <c r="D20" s="104" t="s">
        <v>380</v>
      </c>
      <c r="E20" s="104">
        <v>225985.7</v>
      </c>
      <c r="F20" s="104" t="s">
        <v>380</v>
      </c>
      <c r="G20" s="104" t="s">
        <v>380</v>
      </c>
      <c r="H20" s="104" t="s">
        <v>380</v>
      </c>
      <c r="I20" s="104" t="s">
        <v>380</v>
      </c>
      <c r="J20" s="104" t="s">
        <v>380</v>
      </c>
      <c r="K20" s="104" t="s">
        <v>380</v>
      </c>
      <c r="L20" s="54">
        <v>0</v>
      </c>
      <c r="M20" s="54">
        <v>5364900</v>
      </c>
      <c r="N20" s="54">
        <v>9285504.7699999996</v>
      </c>
      <c r="O20" s="54" t="s">
        <v>380</v>
      </c>
      <c r="P20" s="97" t="s">
        <v>379</v>
      </c>
      <c r="Q20" s="98" t="s">
        <v>419</v>
      </c>
      <c r="R20" s="99" t="s">
        <v>74</v>
      </c>
      <c r="S20" s="54">
        <v>-2975305.73</v>
      </c>
      <c r="T20" s="54" t="s">
        <v>380</v>
      </c>
      <c r="U20" s="54">
        <v>-2975305.73</v>
      </c>
      <c r="V20" s="54" t="s">
        <v>380</v>
      </c>
      <c r="W20" s="54" t="s">
        <v>380</v>
      </c>
      <c r="X20" s="54" t="s">
        <v>380</v>
      </c>
      <c r="Y20" s="54" t="s">
        <v>380</v>
      </c>
      <c r="Z20" s="54" t="s">
        <v>380</v>
      </c>
      <c r="AA20" s="54" t="s">
        <v>380</v>
      </c>
      <c r="AB20" s="54">
        <v>0</v>
      </c>
      <c r="AC20" s="54">
        <v>-3461398.6</v>
      </c>
      <c r="AD20" s="54">
        <v>6242781.7300000004</v>
      </c>
      <c r="AE20" s="100" t="s">
        <v>380</v>
      </c>
      <c r="AF20" s="101">
        <v>0</v>
      </c>
    </row>
    <row r="21" spans="1:32" ht="78.75" customHeight="1">
      <c r="A21" s="106" t="s">
        <v>420</v>
      </c>
      <c r="B21" s="107" t="s">
        <v>421</v>
      </c>
      <c r="C21" s="104" t="s">
        <v>380</v>
      </c>
      <c r="D21" s="104" t="s">
        <v>380</v>
      </c>
      <c r="E21" s="104" t="s">
        <v>380</v>
      </c>
      <c r="F21" s="104">
        <v>100000</v>
      </c>
      <c r="G21" s="104" t="s">
        <v>380</v>
      </c>
      <c r="H21" s="104" t="s">
        <v>380</v>
      </c>
      <c r="I21" s="104" t="s">
        <v>380</v>
      </c>
      <c r="J21" s="104" t="s">
        <v>380</v>
      </c>
      <c r="K21" s="104" t="s">
        <v>380</v>
      </c>
      <c r="L21" s="54">
        <v>0</v>
      </c>
      <c r="M21" s="54">
        <v>5364900</v>
      </c>
      <c r="N21" s="54">
        <v>9285504.7699999996</v>
      </c>
      <c r="O21" s="54" t="s">
        <v>380</v>
      </c>
      <c r="P21" s="97" t="s">
        <v>379</v>
      </c>
      <c r="Q21" s="98" t="s">
        <v>422</v>
      </c>
      <c r="R21" s="99" t="s">
        <v>74</v>
      </c>
      <c r="S21" s="54">
        <v>-2975304.73</v>
      </c>
      <c r="T21" s="54" t="s">
        <v>380</v>
      </c>
      <c r="U21" s="54">
        <v>-2975304.73</v>
      </c>
      <c r="V21" s="54" t="s">
        <v>380</v>
      </c>
      <c r="W21" s="54" t="s">
        <v>380</v>
      </c>
      <c r="X21" s="54" t="s">
        <v>380</v>
      </c>
      <c r="Y21" s="54" t="s">
        <v>380</v>
      </c>
      <c r="Z21" s="54" t="s">
        <v>380</v>
      </c>
      <c r="AA21" s="54" t="s">
        <v>380</v>
      </c>
      <c r="AB21" s="54">
        <v>0</v>
      </c>
      <c r="AC21" s="54">
        <v>-3461398.6</v>
      </c>
      <c r="AD21" s="54">
        <v>6242781.7300000004</v>
      </c>
      <c r="AE21" s="100" t="s">
        <v>380</v>
      </c>
      <c r="AF21" s="101">
        <v>0</v>
      </c>
    </row>
    <row r="22" spans="1:32" ht="82.5" customHeight="1">
      <c r="A22" s="106" t="s">
        <v>423</v>
      </c>
      <c r="B22" s="107" t="s">
        <v>424</v>
      </c>
      <c r="C22" s="104" t="s">
        <v>380</v>
      </c>
      <c r="D22" s="104" t="s">
        <v>380</v>
      </c>
      <c r="E22" s="104" t="s">
        <v>380</v>
      </c>
      <c r="F22" s="104">
        <v>100000</v>
      </c>
      <c r="G22" s="104" t="s">
        <v>380</v>
      </c>
      <c r="H22" s="104" t="s">
        <v>380</v>
      </c>
      <c r="I22" s="104" t="s">
        <v>380</v>
      </c>
      <c r="J22" s="104" t="s">
        <v>380</v>
      </c>
      <c r="K22" s="104" t="s">
        <v>380</v>
      </c>
      <c r="L22" s="54">
        <v>0</v>
      </c>
      <c r="M22" s="54">
        <v>5364900</v>
      </c>
      <c r="N22" s="54">
        <v>9285504.7699999996</v>
      </c>
      <c r="O22" s="54" t="s">
        <v>380</v>
      </c>
      <c r="P22" s="97" t="s">
        <v>379</v>
      </c>
      <c r="Q22" s="98" t="s">
        <v>425</v>
      </c>
      <c r="R22" s="99" t="s">
        <v>74</v>
      </c>
      <c r="S22" s="54">
        <v>-2975303.73</v>
      </c>
      <c r="T22" s="54" t="s">
        <v>380</v>
      </c>
      <c r="U22" s="54">
        <v>-2975303.73</v>
      </c>
      <c r="V22" s="54" t="s">
        <v>380</v>
      </c>
      <c r="W22" s="54" t="s">
        <v>380</v>
      </c>
      <c r="X22" s="54" t="s">
        <v>380</v>
      </c>
      <c r="Y22" s="54" t="s">
        <v>380</v>
      </c>
      <c r="Z22" s="54" t="s">
        <v>380</v>
      </c>
      <c r="AA22" s="54" t="s">
        <v>380</v>
      </c>
      <c r="AB22" s="54">
        <v>0</v>
      </c>
      <c r="AC22" s="54">
        <v>-3461398.6</v>
      </c>
      <c r="AD22" s="54">
        <v>6242781.7300000004</v>
      </c>
      <c r="AE22" s="100" t="s">
        <v>380</v>
      </c>
      <c r="AF22" s="101">
        <v>0</v>
      </c>
    </row>
    <row r="23" spans="1:32">
      <c r="A23" s="103" t="s">
        <v>426</v>
      </c>
      <c r="B23" s="59" t="s">
        <v>74</v>
      </c>
      <c r="C23" s="104" t="s">
        <v>380</v>
      </c>
      <c r="D23" s="104" t="s">
        <v>380</v>
      </c>
      <c r="E23" s="104" t="s">
        <v>380</v>
      </c>
      <c r="F23" s="104" t="s">
        <v>380</v>
      </c>
      <c r="G23" s="104" t="s">
        <v>380</v>
      </c>
      <c r="H23" s="104" t="s">
        <v>380</v>
      </c>
      <c r="I23" s="104" t="s">
        <v>380</v>
      </c>
      <c r="J23" s="104" t="s">
        <v>380</v>
      </c>
      <c r="K23" s="104" t="s">
        <v>380</v>
      </c>
      <c r="L23" s="54"/>
      <c r="M23" s="54"/>
      <c r="N23" s="54"/>
      <c r="O23" s="54"/>
      <c r="P23" s="97"/>
      <c r="Q23" s="98"/>
      <c r="R23" s="99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100"/>
      <c r="AF23" s="101"/>
    </row>
    <row r="24" spans="1:32">
      <c r="A24" s="105" t="s">
        <v>384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4"/>
      <c r="M24" s="54"/>
      <c r="N24" s="54"/>
      <c r="O24" s="54"/>
      <c r="P24" s="97"/>
      <c r="Q24" s="98"/>
      <c r="R24" s="99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100"/>
      <c r="AF24" s="101"/>
    </row>
    <row r="25" spans="1:32" ht="20.25" customHeight="1">
      <c r="A25" s="103" t="s">
        <v>391</v>
      </c>
      <c r="B25" s="59" t="s">
        <v>74</v>
      </c>
      <c r="C25" s="104">
        <v>19767538.469999999</v>
      </c>
      <c r="D25" s="104" t="s">
        <v>380</v>
      </c>
      <c r="E25" s="104">
        <v>19767538.469999999</v>
      </c>
      <c r="F25" s="104" t="s">
        <v>380</v>
      </c>
      <c r="G25" s="104" t="s">
        <v>380</v>
      </c>
      <c r="H25" s="104" t="s">
        <v>380</v>
      </c>
      <c r="I25" s="104" t="s">
        <v>380</v>
      </c>
      <c r="J25" s="104" t="s">
        <v>380</v>
      </c>
      <c r="K25" s="104" t="s">
        <v>380</v>
      </c>
      <c r="L25" s="54">
        <f>L26</f>
        <v>85.400000000000091</v>
      </c>
      <c r="M25" s="54">
        <v>5364900</v>
      </c>
      <c r="N25" s="54">
        <v>9285504.7699999996</v>
      </c>
      <c r="O25" s="54" t="s">
        <v>380</v>
      </c>
      <c r="P25" s="97" t="s">
        <v>379</v>
      </c>
      <c r="Q25" s="98" t="s">
        <v>392</v>
      </c>
      <c r="R25" s="99" t="s">
        <v>74</v>
      </c>
      <c r="S25" s="54">
        <v>-2975300.73</v>
      </c>
      <c r="T25" s="54" t="s">
        <v>380</v>
      </c>
      <c r="U25" s="54">
        <v>-2975300.73</v>
      </c>
      <c r="V25" s="54" t="s">
        <v>380</v>
      </c>
      <c r="W25" s="54" t="s">
        <v>380</v>
      </c>
      <c r="X25" s="54" t="s">
        <v>380</v>
      </c>
      <c r="Y25" s="54" t="s">
        <v>380</v>
      </c>
      <c r="Z25" s="54" t="s">
        <v>380</v>
      </c>
      <c r="AA25" s="54" t="s">
        <v>380</v>
      </c>
      <c r="AB25" s="54">
        <f>AB26</f>
        <v>-541.5</v>
      </c>
      <c r="AC25" s="54">
        <v>-3461398.6</v>
      </c>
      <c r="AD25" s="54">
        <v>6242781.7300000004</v>
      </c>
      <c r="AE25" s="100" t="s">
        <v>380</v>
      </c>
      <c r="AF25" s="101">
        <f t="shared" ref="AF25:AF36" si="0">AB25/L25*100</f>
        <v>-634.07494145198996</v>
      </c>
    </row>
    <row r="26" spans="1:32" ht="36" customHeight="1">
      <c r="A26" s="106" t="s">
        <v>427</v>
      </c>
      <c r="B26" s="107" t="s">
        <v>428</v>
      </c>
      <c r="C26" s="104">
        <v>19767538.469999999</v>
      </c>
      <c r="D26" s="104" t="s">
        <v>380</v>
      </c>
      <c r="E26" s="104">
        <v>19767538.469999999</v>
      </c>
      <c r="F26" s="104" t="s">
        <v>380</v>
      </c>
      <c r="G26" s="104" t="s">
        <v>380</v>
      </c>
      <c r="H26" s="104" t="s">
        <v>380</v>
      </c>
      <c r="I26" s="104" t="s">
        <v>380</v>
      </c>
      <c r="J26" s="104" t="s">
        <v>380</v>
      </c>
      <c r="K26" s="104" t="s">
        <v>380</v>
      </c>
      <c r="L26" s="54">
        <f>L27+L32</f>
        <v>85.400000000000091</v>
      </c>
      <c r="M26" s="54">
        <v>5364900</v>
      </c>
      <c r="N26" s="54">
        <v>9285504.7699999996</v>
      </c>
      <c r="O26" s="54" t="s">
        <v>380</v>
      </c>
      <c r="P26" s="97" t="s">
        <v>379</v>
      </c>
      <c r="Q26" s="98" t="s">
        <v>429</v>
      </c>
      <c r="R26" s="99" t="s">
        <v>74</v>
      </c>
      <c r="S26" s="54">
        <v>-2975299.73</v>
      </c>
      <c r="T26" s="54" t="s">
        <v>380</v>
      </c>
      <c r="U26" s="54">
        <v>-2975299.73</v>
      </c>
      <c r="V26" s="54" t="s">
        <v>380</v>
      </c>
      <c r="W26" s="54" t="s">
        <v>380</v>
      </c>
      <c r="X26" s="54" t="s">
        <v>380</v>
      </c>
      <c r="Y26" s="54" t="s">
        <v>380</v>
      </c>
      <c r="Z26" s="54" t="s">
        <v>380</v>
      </c>
      <c r="AA26" s="54" t="s">
        <v>380</v>
      </c>
      <c r="AB26" s="54">
        <f>AB27+AB32</f>
        <v>-541.5</v>
      </c>
      <c r="AC26" s="54">
        <v>-3461398.6</v>
      </c>
      <c r="AD26" s="54">
        <v>6242781.7300000004</v>
      </c>
      <c r="AE26" s="100" t="s">
        <v>380</v>
      </c>
      <c r="AF26" s="101">
        <f t="shared" si="0"/>
        <v>-634.07494145198996</v>
      </c>
    </row>
    <row r="27" spans="1:32" ht="24.75" customHeight="1">
      <c r="A27" s="106" t="s">
        <v>393</v>
      </c>
      <c r="B27" s="107" t="s">
        <v>394</v>
      </c>
      <c r="C27" s="104">
        <v>-390192247.60000002</v>
      </c>
      <c r="D27" s="104" t="s">
        <v>380</v>
      </c>
      <c r="E27" s="104">
        <v>-390192247.60000002</v>
      </c>
      <c r="F27" s="104">
        <v>-10434382.300000001</v>
      </c>
      <c r="G27" s="104" t="s">
        <v>380</v>
      </c>
      <c r="H27" s="104" t="s">
        <v>380</v>
      </c>
      <c r="I27" s="104" t="s">
        <v>380</v>
      </c>
      <c r="J27" s="104" t="s">
        <v>380</v>
      </c>
      <c r="K27" s="104" t="s">
        <v>380</v>
      </c>
      <c r="L27" s="54">
        <f>L28</f>
        <v>-2661.2</v>
      </c>
      <c r="M27" s="54">
        <v>5364900</v>
      </c>
      <c r="N27" s="54">
        <v>9285504.7699999996</v>
      </c>
      <c r="O27" s="54" t="s">
        <v>380</v>
      </c>
      <c r="P27" s="97" t="s">
        <v>379</v>
      </c>
      <c r="Q27" s="98" t="s">
        <v>395</v>
      </c>
      <c r="R27" s="99" t="s">
        <v>74</v>
      </c>
      <c r="S27" s="54">
        <v>-2975298.73</v>
      </c>
      <c r="T27" s="54" t="s">
        <v>380</v>
      </c>
      <c r="U27" s="54">
        <v>-2975298.73</v>
      </c>
      <c r="V27" s="54" t="s">
        <v>380</v>
      </c>
      <c r="W27" s="54" t="s">
        <v>380</v>
      </c>
      <c r="X27" s="54" t="s">
        <v>380</v>
      </c>
      <c r="Y27" s="54" t="s">
        <v>380</v>
      </c>
      <c r="Z27" s="54" t="s">
        <v>380</v>
      </c>
      <c r="AA27" s="54" t="s">
        <v>380</v>
      </c>
      <c r="AB27" s="54">
        <f>AB28</f>
        <v>-3237.2</v>
      </c>
      <c r="AC27" s="54">
        <v>-3461398.6</v>
      </c>
      <c r="AD27" s="54">
        <v>6242781.7300000004</v>
      </c>
      <c r="AE27" s="100" t="s">
        <v>380</v>
      </c>
      <c r="AF27" s="101">
        <f t="shared" si="0"/>
        <v>121.64437096046896</v>
      </c>
    </row>
    <row r="28" spans="1:32" ht="27.75" customHeight="1">
      <c r="A28" s="103" t="s">
        <v>430</v>
      </c>
      <c r="B28" s="59" t="s">
        <v>74</v>
      </c>
      <c r="C28" s="104">
        <v>-390192247.60000002</v>
      </c>
      <c r="D28" s="104" t="s">
        <v>380</v>
      </c>
      <c r="E28" s="104">
        <v>-390192247.60000002</v>
      </c>
      <c r="F28" s="104">
        <v>-10434382.300000001</v>
      </c>
      <c r="G28" s="104" t="s">
        <v>380</v>
      </c>
      <c r="H28" s="104" t="s">
        <v>380</v>
      </c>
      <c r="I28" s="104" t="s">
        <v>380</v>
      </c>
      <c r="J28" s="104" t="s">
        <v>380</v>
      </c>
      <c r="K28" s="104" t="s">
        <v>380</v>
      </c>
      <c r="L28" s="54">
        <f>L29</f>
        <v>-2661.2</v>
      </c>
      <c r="M28" s="54">
        <v>5364900</v>
      </c>
      <c r="N28" s="54">
        <v>9285504.7699999996</v>
      </c>
      <c r="O28" s="54" t="s">
        <v>380</v>
      </c>
      <c r="P28" s="97" t="s">
        <v>379</v>
      </c>
      <c r="Q28" s="98" t="s">
        <v>431</v>
      </c>
      <c r="R28" s="99" t="s">
        <v>74</v>
      </c>
      <c r="S28" s="54">
        <v>-2975297.73</v>
      </c>
      <c r="T28" s="54" t="s">
        <v>380</v>
      </c>
      <c r="U28" s="54">
        <v>-2975297.73</v>
      </c>
      <c r="V28" s="54" t="s">
        <v>380</v>
      </c>
      <c r="W28" s="54" t="s">
        <v>380</v>
      </c>
      <c r="X28" s="54" t="s">
        <v>380</v>
      </c>
      <c r="Y28" s="54" t="s">
        <v>380</v>
      </c>
      <c r="Z28" s="54" t="s">
        <v>380</v>
      </c>
      <c r="AA28" s="54" t="s">
        <v>380</v>
      </c>
      <c r="AB28" s="54">
        <f>AB29</f>
        <v>-3237.2</v>
      </c>
      <c r="AC28" s="54">
        <v>-3461398.6</v>
      </c>
      <c r="AD28" s="54">
        <v>6242781.7300000004</v>
      </c>
      <c r="AE28" s="100" t="s">
        <v>380</v>
      </c>
      <c r="AF28" s="101">
        <f t="shared" si="0"/>
        <v>121.64437096046896</v>
      </c>
    </row>
    <row r="29" spans="1:32" ht="34.5" customHeight="1">
      <c r="A29" s="106" t="s">
        <v>432</v>
      </c>
      <c r="B29" s="107" t="s">
        <v>433</v>
      </c>
      <c r="C29" s="104">
        <v>-390192247.60000002</v>
      </c>
      <c r="D29" s="104" t="s">
        <v>380</v>
      </c>
      <c r="E29" s="104">
        <v>-390192247.60000002</v>
      </c>
      <c r="F29" s="104">
        <v>-10434382.300000001</v>
      </c>
      <c r="G29" s="104" t="s">
        <v>380</v>
      </c>
      <c r="H29" s="104" t="s">
        <v>380</v>
      </c>
      <c r="I29" s="104" t="s">
        <v>380</v>
      </c>
      <c r="J29" s="104" t="s">
        <v>380</v>
      </c>
      <c r="K29" s="104" t="s">
        <v>380</v>
      </c>
      <c r="L29" s="54">
        <f>L30</f>
        <v>-2661.2</v>
      </c>
      <c r="M29" s="54">
        <v>5364900</v>
      </c>
      <c r="N29" s="54">
        <v>9285504.7699999996</v>
      </c>
      <c r="O29" s="54" t="s">
        <v>380</v>
      </c>
      <c r="P29" s="97" t="s">
        <v>379</v>
      </c>
      <c r="Q29" s="98" t="s">
        <v>434</v>
      </c>
      <c r="R29" s="99" t="s">
        <v>74</v>
      </c>
      <c r="S29" s="54">
        <v>-2975296.73</v>
      </c>
      <c r="T29" s="54" t="s">
        <v>380</v>
      </c>
      <c r="U29" s="54">
        <v>-2975296.73</v>
      </c>
      <c r="V29" s="54" t="s">
        <v>380</v>
      </c>
      <c r="W29" s="54" t="s">
        <v>380</v>
      </c>
      <c r="X29" s="54" t="s">
        <v>380</v>
      </c>
      <c r="Y29" s="54" t="s">
        <v>380</v>
      </c>
      <c r="Z29" s="54" t="s">
        <v>380</v>
      </c>
      <c r="AA29" s="54" t="s">
        <v>380</v>
      </c>
      <c r="AB29" s="54">
        <f>AB30</f>
        <v>-3237.2</v>
      </c>
      <c r="AC29" s="54">
        <v>-3461398.6</v>
      </c>
      <c r="AD29" s="54">
        <v>6242781.7300000004</v>
      </c>
      <c r="AE29" s="100" t="s">
        <v>380</v>
      </c>
      <c r="AF29" s="101">
        <f t="shared" si="0"/>
        <v>121.64437096046896</v>
      </c>
    </row>
    <row r="30" spans="1:32" ht="33.75" customHeight="1">
      <c r="A30" s="106" t="s">
        <v>435</v>
      </c>
      <c r="B30" s="107" t="s">
        <v>436</v>
      </c>
      <c r="C30" s="104">
        <v>-390192247.60000002</v>
      </c>
      <c r="D30" s="104" t="s">
        <v>380</v>
      </c>
      <c r="E30" s="104">
        <v>-390192247.60000002</v>
      </c>
      <c r="F30" s="104">
        <v>-10434382.300000001</v>
      </c>
      <c r="G30" s="104" t="s">
        <v>380</v>
      </c>
      <c r="H30" s="104" t="s">
        <v>380</v>
      </c>
      <c r="I30" s="104" t="s">
        <v>380</v>
      </c>
      <c r="J30" s="104" t="s">
        <v>380</v>
      </c>
      <c r="K30" s="104" t="s">
        <v>380</v>
      </c>
      <c r="L30" s="54">
        <f>L31</f>
        <v>-2661.2</v>
      </c>
      <c r="M30" s="54">
        <v>5364900</v>
      </c>
      <c r="N30" s="54">
        <v>9285504.7699999996</v>
      </c>
      <c r="O30" s="54" t="s">
        <v>380</v>
      </c>
      <c r="P30" s="97" t="s">
        <v>379</v>
      </c>
      <c r="Q30" s="98" t="s">
        <v>437</v>
      </c>
      <c r="R30" s="99" t="s">
        <v>74</v>
      </c>
      <c r="S30" s="54">
        <v>-2975295.73</v>
      </c>
      <c r="T30" s="54" t="s">
        <v>380</v>
      </c>
      <c r="U30" s="54">
        <v>-2975295.73</v>
      </c>
      <c r="V30" s="54" t="s">
        <v>380</v>
      </c>
      <c r="W30" s="54" t="s">
        <v>380</v>
      </c>
      <c r="X30" s="54" t="s">
        <v>380</v>
      </c>
      <c r="Y30" s="54" t="s">
        <v>380</v>
      </c>
      <c r="Z30" s="54" t="s">
        <v>380</v>
      </c>
      <c r="AA30" s="54" t="s">
        <v>380</v>
      </c>
      <c r="AB30" s="54">
        <f>AB31</f>
        <v>-3237.2</v>
      </c>
      <c r="AC30" s="54">
        <v>-3461398.6</v>
      </c>
      <c r="AD30" s="54">
        <v>6242781.7300000004</v>
      </c>
      <c r="AE30" s="100" t="s">
        <v>380</v>
      </c>
      <c r="AF30" s="101">
        <f t="shared" si="0"/>
        <v>121.64437096046896</v>
      </c>
    </row>
    <row r="31" spans="1:32" ht="33" customHeight="1">
      <c r="A31" s="106" t="s">
        <v>438</v>
      </c>
      <c r="B31" s="107" t="s">
        <v>439</v>
      </c>
      <c r="C31" s="104">
        <v>-329846441.54000002</v>
      </c>
      <c r="D31" s="104" t="s">
        <v>380</v>
      </c>
      <c r="E31" s="104">
        <v>-329846441.54000002</v>
      </c>
      <c r="F31" s="104">
        <v>-2506550</v>
      </c>
      <c r="G31" s="104" t="s">
        <v>380</v>
      </c>
      <c r="H31" s="104" t="s">
        <v>380</v>
      </c>
      <c r="I31" s="104" t="s">
        <v>380</v>
      </c>
      <c r="J31" s="104" t="s">
        <v>380</v>
      </c>
      <c r="K31" s="104" t="s">
        <v>380</v>
      </c>
      <c r="L31" s="54">
        <f>приложение5!L14</f>
        <v>-2661.2</v>
      </c>
      <c r="M31" s="54">
        <v>5364900</v>
      </c>
      <c r="N31" s="54">
        <v>9285504.7699999996</v>
      </c>
      <c r="O31" s="54" t="s">
        <v>380</v>
      </c>
      <c r="P31" s="97" t="s">
        <v>379</v>
      </c>
      <c r="Q31" s="98" t="s">
        <v>440</v>
      </c>
      <c r="R31" s="99" t="s">
        <v>74</v>
      </c>
      <c r="S31" s="54">
        <v>-2975294.73</v>
      </c>
      <c r="T31" s="54" t="s">
        <v>380</v>
      </c>
      <c r="U31" s="54">
        <v>-2975294.73</v>
      </c>
      <c r="V31" s="54" t="s">
        <v>380</v>
      </c>
      <c r="W31" s="54" t="s">
        <v>380</v>
      </c>
      <c r="X31" s="54" t="s">
        <v>380</v>
      </c>
      <c r="Y31" s="54" t="s">
        <v>380</v>
      </c>
      <c r="Z31" s="54" t="s">
        <v>380</v>
      </c>
      <c r="AA31" s="54" t="s">
        <v>380</v>
      </c>
      <c r="AB31" s="54">
        <f>приложение5!AB14</f>
        <v>-3237.2</v>
      </c>
      <c r="AC31" s="54">
        <v>-3461398.6</v>
      </c>
      <c r="AD31" s="54">
        <v>6242781.7300000004</v>
      </c>
      <c r="AE31" s="100" t="s">
        <v>380</v>
      </c>
      <c r="AF31" s="101">
        <f t="shared" si="0"/>
        <v>121.64437096046896</v>
      </c>
    </row>
    <row r="32" spans="1:32" ht="27" customHeight="1">
      <c r="A32" s="106" t="s">
        <v>396</v>
      </c>
      <c r="B32" s="107" t="s">
        <v>397</v>
      </c>
      <c r="C32" s="104">
        <v>409959786.06999999</v>
      </c>
      <c r="D32" s="104" t="s">
        <v>380</v>
      </c>
      <c r="E32" s="104">
        <v>409959786.06999999</v>
      </c>
      <c r="F32" s="104">
        <v>10434382.300000001</v>
      </c>
      <c r="G32" s="104" t="s">
        <v>380</v>
      </c>
      <c r="H32" s="104" t="s">
        <v>380</v>
      </c>
      <c r="I32" s="104" t="s">
        <v>380</v>
      </c>
      <c r="J32" s="104" t="s">
        <v>380</v>
      </c>
      <c r="K32" s="104" t="s">
        <v>380</v>
      </c>
      <c r="L32" s="54">
        <f>L33</f>
        <v>2746.6</v>
      </c>
      <c r="M32" s="54">
        <v>5364900</v>
      </c>
      <c r="N32" s="54">
        <v>9285504.7699999996</v>
      </c>
      <c r="O32" s="54" t="s">
        <v>380</v>
      </c>
      <c r="P32" s="97" t="s">
        <v>379</v>
      </c>
      <c r="Q32" s="98" t="s">
        <v>398</v>
      </c>
      <c r="R32" s="99" t="s">
        <v>74</v>
      </c>
      <c r="S32" s="54">
        <v>-2975291.73</v>
      </c>
      <c r="T32" s="54" t="s">
        <v>380</v>
      </c>
      <c r="U32" s="54">
        <v>-2975291.73</v>
      </c>
      <c r="V32" s="54" t="s">
        <v>380</v>
      </c>
      <c r="W32" s="54" t="s">
        <v>380</v>
      </c>
      <c r="X32" s="54" t="s">
        <v>380</v>
      </c>
      <c r="Y32" s="54" t="s">
        <v>380</v>
      </c>
      <c r="Z32" s="54" t="s">
        <v>380</v>
      </c>
      <c r="AA32" s="54" t="s">
        <v>380</v>
      </c>
      <c r="AB32" s="54">
        <f>AB33</f>
        <v>2695.7</v>
      </c>
      <c r="AC32" s="54">
        <v>-3461398.6</v>
      </c>
      <c r="AD32" s="54">
        <v>6242781.7300000004</v>
      </c>
      <c r="AE32" s="100" t="s">
        <v>380</v>
      </c>
      <c r="AF32" s="101">
        <f t="shared" si="0"/>
        <v>98.146799679603873</v>
      </c>
    </row>
    <row r="33" spans="1:32" ht="27" customHeight="1">
      <c r="A33" s="103" t="s">
        <v>441</v>
      </c>
      <c r="B33" s="59" t="s">
        <v>74</v>
      </c>
      <c r="C33" s="104">
        <v>409959786.06999999</v>
      </c>
      <c r="D33" s="104" t="s">
        <v>380</v>
      </c>
      <c r="E33" s="104">
        <v>409959786.06999999</v>
      </c>
      <c r="F33" s="104">
        <v>10434382.300000001</v>
      </c>
      <c r="G33" s="104" t="s">
        <v>380</v>
      </c>
      <c r="H33" s="104" t="s">
        <v>380</v>
      </c>
      <c r="I33" s="104" t="s">
        <v>380</v>
      </c>
      <c r="J33" s="104" t="s">
        <v>380</v>
      </c>
      <c r="K33" s="104" t="s">
        <v>380</v>
      </c>
      <c r="L33" s="54">
        <f>L34</f>
        <v>2746.6</v>
      </c>
      <c r="M33" s="54">
        <v>5364900</v>
      </c>
      <c r="N33" s="54">
        <v>9285504.7699999996</v>
      </c>
      <c r="O33" s="54" t="s">
        <v>380</v>
      </c>
      <c r="P33" s="97" t="s">
        <v>379</v>
      </c>
      <c r="Q33" s="98" t="s">
        <v>442</v>
      </c>
      <c r="R33" s="99" t="s">
        <v>74</v>
      </c>
      <c r="S33" s="54">
        <v>-2975290.73</v>
      </c>
      <c r="T33" s="54" t="s">
        <v>380</v>
      </c>
      <c r="U33" s="54">
        <v>-2975290.73</v>
      </c>
      <c r="V33" s="54" t="s">
        <v>380</v>
      </c>
      <c r="W33" s="54" t="s">
        <v>380</v>
      </c>
      <c r="X33" s="54" t="s">
        <v>380</v>
      </c>
      <c r="Y33" s="54" t="s">
        <v>380</v>
      </c>
      <c r="Z33" s="54" t="s">
        <v>380</v>
      </c>
      <c r="AA33" s="54" t="s">
        <v>380</v>
      </c>
      <c r="AB33" s="54">
        <f>AB34</f>
        <v>2695.7</v>
      </c>
      <c r="AC33" s="54">
        <v>-3461398.6</v>
      </c>
      <c r="AD33" s="54">
        <v>6242781.7300000004</v>
      </c>
      <c r="AE33" s="100" t="s">
        <v>380</v>
      </c>
      <c r="AF33" s="101">
        <f t="shared" si="0"/>
        <v>98.146799679603873</v>
      </c>
    </row>
    <row r="34" spans="1:32" ht="32.25" customHeight="1">
      <c r="A34" s="106" t="s">
        <v>443</v>
      </c>
      <c r="B34" s="107" t="s">
        <v>444</v>
      </c>
      <c r="C34" s="104">
        <v>409959786.06999999</v>
      </c>
      <c r="D34" s="104" t="s">
        <v>380</v>
      </c>
      <c r="E34" s="104">
        <v>409959786.06999999</v>
      </c>
      <c r="F34" s="104">
        <v>10434382.300000001</v>
      </c>
      <c r="G34" s="104" t="s">
        <v>380</v>
      </c>
      <c r="H34" s="104" t="s">
        <v>380</v>
      </c>
      <c r="I34" s="104" t="s">
        <v>380</v>
      </c>
      <c r="J34" s="104" t="s">
        <v>380</v>
      </c>
      <c r="K34" s="104" t="s">
        <v>380</v>
      </c>
      <c r="L34" s="54">
        <f>L35</f>
        <v>2746.6</v>
      </c>
      <c r="M34" s="54">
        <v>5364900</v>
      </c>
      <c r="N34" s="54">
        <v>9285504.7699999996</v>
      </c>
      <c r="O34" s="54" t="s">
        <v>380</v>
      </c>
      <c r="P34" s="97" t="s">
        <v>379</v>
      </c>
      <c r="Q34" s="98" t="s">
        <v>445</v>
      </c>
      <c r="R34" s="99" t="s">
        <v>74</v>
      </c>
      <c r="S34" s="54">
        <v>-2975289.73</v>
      </c>
      <c r="T34" s="54" t="s">
        <v>380</v>
      </c>
      <c r="U34" s="54">
        <v>-2975289.73</v>
      </c>
      <c r="V34" s="54" t="s">
        <v>380</v>
      </c>
      <c r="W34" s="54" t="s">
        <v>380</v>
      </c>
      <c r="X34" s="54" t="s">
        <v>380</v>
      </c>
      <c r="Y34" s="54" t="s">
        <v>380</v>
      </c>
      <c r="Z34" s="54" t="s">
        <v>380</v>
      </c>
      <c r="AA34" s="54" t="s">
        <v>380</v>
      </c>
      <c r="AB34" s="54">
        <f>AB35</f>
        <v>2695.7</v>
      </c>
      <c r="AC34" s="54">
        <v>-3461398.6</v>
      </c>
      <c r="AD34" s="54">
        <v>6242781.7300000004</v>
      </c>
      <c r="AE34" s="100" t="s">
        <v>380</v>
      </c>
      <c r="AF34" s="101">
        <f t="shared" si="0"/>
        <v>98.146799679603873</v>
      </c>
    </row>
    <row r="35" spans="1:32" ht="36" customHeight="1">
      <c r="A35" s="106" t="s">
        <v>446</v>
      </c>
      <c r="B35" s="107" t="s">
        <v>447</v>
      </c>
      <c r="C35" s="104">
        <v>409959786.06999999</v>
      </c>
      <c r="D35" s="104" t="s">
        <v>380</v>
      </c>
      <c r="E35" s="104">
        <v>409959786.06999999</v>
      </c>
      <c r="F35" s="104">
        <v>10434382.300000001</v>
      </c>
      <c r="G35" s="104" t="s">
        <v>380</v>
      </c>
      <c r="H35" s="104" t="s">
        <v>380</v>
      </c>
      <c r="I35" s="104" t="s">
        <v>380</v>
      </c>
      <c r="J35" s="104" t="s">
        <v>380</v>
      </c>
      <c r="K35" s="104" t="s">
        <v>380</v>
      </c>
      <c r="L35" s="54">
        <f>L36</f>
        <v>2746.6</v>
      </c>
      <c r="M35" s="54">
        <v>5364900</v>
      </c>
      <c r="N35" s="54">
        <v>9285504.7699999996</v>
      </c>
      <c r="O35" s="54" t="s">
        <v>380</v>
      </c>
      <c r="P35" s="97" t="s">
        <v>379</v>
      </c>
      <c r="Q35" s="98" t="s">
        <v>448</v>
      </c>
      <c r="R35" s="99" t="s">
        <v>74</v>
      </c>
      <c r="S35" s="54">
        <v>-2975288.73</v>
      </c>
      <c r="T35" s="54" t="s">
        <v>380</v>
      </c>
      <c r="U35" s="54">
        <v>-2975288.73</v>
      </c>
      <c r="V35" s="54" t="s">
        <v>380</v>
      </c>
      <c r="W35" s="54" t="s">
        <v>380</v>
      </c>
      <c r="X35" s="54" t="s">
        <v>380</v>
      </c>
      <c r="Y35" s="54" t="s">
        <v>380</v>
      </c>
      <c r="Z35" s="54" t="s">
        <v>380</v>
      </c>
      <c r="AA35" s="54" t="s">
        <v>380</v>
      </c>
      <c r="AB35" s="54">
        <f>AB36</f>
        <v>2695.7</v>
      </c>
      <c r="AC35" s="54">
        <v>-3461398.6</v>
      </c>
      <c r="AD35" s="54">
        <v>6242781.7300000004</v>
      </c>
      <c r="AE35" s="100" t="s">
        <v>380</v>
      </c>
      <c r="AF35" s="101">
        <f t="shared" si="0"/>
        <v>98.146799679603873</v>
      </c>
    </row>
    <row r="36" spans="1:32" ht="38.25" customHeight="1">
      <c r="A36" s="106" t="s">
        <v>449</v>
      </c>
      <c r="B36" s="107" t="s">
        <v>450</v>
      </c>
      <c r="C36" s="104">
        <v>329442292.94</v>
      </c>
      <c r="D36" s="104" t="s">
        <v>380</v>
      </c>
      <c r="E36" s="104">
        <v>329442292.94</v>
      </c>
      <c r="F36" s="104">
        <v>7927832.2999999998</v>
      </c>
      <c r="G36" s="104" t="s">
        <v>380</v>
      </c>
      <c r="H36" s="104" t="s">
        <v>380</v>
      </c>
      <c r="I36" s="104" t="s">
        <v>380</v>
      </c>
      <c r="J36" s="104" t="s">
        <v>380</v>
      </c>
      <c r="K36" s="104" t="s">
        <v>380</v>
      </c>
      <c r="L36" s="54">
        <f>приложение5!L15</f>
        <v>2746.6</v>
      </c>
      <c r="M36" s="54">
        <v>5364900</v>
      </c>
      <c r="N36" s="54">
        <v>9285504.7699999996</v>
      </c>
      <c r="O36" s="54" t="s">
        <v>380</v>
      </c>
      <c r="P36" s="97" t="s">
        <v>379</v>
      </c>
      <c r="Q36" s="98" t="s">
        <v>451</v>
      </c>
      <c r="R36" s="99" t="s">
        <v>74</v>
      </c>
      <c r="S36" s="54">
        <v>-2975287.73</v>
      </c>
      <c r="T36" s="54" t="s">
        <v>380</v>
      </c>
      <c r="U36" s="54">
        <v>-2975287.73</v>
      </c>
      <c r="V36" s="54" t="s">
        <v>380</v>
      </c>
      <c r="W36" s="54" t="s">
        <v>380</v>
      </c>
      <c r="X36" s="54" t="s">
        <v>380</v>
      </c>
      <c r="Y36" s="54" t="s">
        <v>380</v>
      </c>
      <c r="Z36" s="54" t="s">
        <v>380</v>
      </c>
      <c r="AA36" s="54" t="s">
        <v>380</v>
      </c>
      <c r="AB36" s="54">
        <f>приложение5!AB15</f>
        <v>2695.7</v>
      </c>
      <c r="AC36" s="54">
        <v>-3461398.6</v>
      </c>
      <c r="AD36" s="54">
        <v>6242781.7300000004</v>
      </c>
      <c r="AE36" s="100" t="s">
        <v>380</v>
      </c>
      <c r="AF36" s="101">
        <f t="shared" si="0"/>
        <v>98.146799679603873</v>
      </c>
    </row>
  </sheetData>
  <mergeCells count="2">
    <mergeCell ref="L3:AF3"/>
    <mergeCell ref="A5:AF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C18"/>
  <sheetViews>
    <sheetView tabSelected="1" workbookViewId="0">
      <selection activeCell="F12" sqref="F12"/>
    </sheetView>
  </sheetViews>
  <sheetFormatPr defaultRowHeight="12.75"/>
  <cols>
    <col min="1" max="1" width="37.85546875" customWidth="1"/>
    <col min="2" max="2" width="20.85546875" customWidth="1"/>
    <col min="3" max="3" width="22.42578125" customWidth="1"/>
  </cols>
  <sheetData>
    <row r="1" spans="1:3" ht="15.75">
      <c r="A1" s="9"/>
      <c r="B1" s="9"/>
      <c r="C1" s="9"/>
    </row>
    <row r="2" spans="1:3">
      <c r="A2" s="108"/>
      <c r="B2" s="109" t="s">
        <v>527</v>
      </c>
      <c r="C2" s="109"/>
    </row>
    <row r="3" spans="1:3">
      <c r="A3" s="108"/>
      <c r="B3" s="109"/>
      <c r="C3" s="109"/>
    </row>
    <row r="4" spans="1:3">
      <c r="A4" s="108"/>
      <c r="B4" s="109"/>
      <c r="C4" s="109"/>
    </row>
    <row r="5" spans="1:3" ht="48.75" customHeight="1">
      <c r="A5" s="108"/>
      <c r="B5" s="109"/>
      <c r="C5" s="109"/>
    </row>
    <row r="6" spans="1:3">
      <c r="A6" s="108"/>
      <c r="B6" s="108"/>
      <c r="C6" s="108"/>
    </row>
    <row r="7" spans="1:3">
      <c r="A7" s="110" t="s">
        <v>516</v>
      </c>
      <c r="B7" s="110"/>
      <c r="C7" s="110"/>
    </row>
    <row r="8" spans="1:3">
      <c r="A8" s="110"/>
      <c r="B8" s="110"/>
      <c r="C8" s="110"/>
    </row>
    <row r="9" spans="1:3">
      <c r="A9" s="110"/>
      <c r="B9" s="110"/>
      <c r="C9" s="110"/>
    </row>
    <row r="10" spans="1:3">
      <c r="A10" s="110"/>
      <c r="B10" s="110"/>
      <c r="C10" s="110"/>
    </row>
    <row r="11" spans="1:3">
      <c r="A11" s="108"/>
      <c r="B11" s="108"/>
      <c r="C11" s="108"/>
    </row>
    <row r="12" spans="1:3" ht="25.5">
      <c r="A12" s="111" t="s">
        <v>452</v>
      </c>
      <c r="B12" s="112" t="s">
        <v>453</v>
      </c>
      <c r="C12" s="111" t="s">
        <v>454</v>
      </c>
    </row>
    <row r="13" spans="1:3">
      <c r="A13" s="113" t="s">
        <v>455</v>
      </c>
      <c r="B13" s="114">
        <v>3</v>
      </c>
      <c r="C13" s="115">
        <v>1142.7</v>
      </c>
    </row>
    <row r="14" spans="1:3">
      <c r="A14" s="113"/>
      <c r="B14" s="114"/>
      <c r="C14" s="114"/>
    </row>
    <row r="15" spans="1:3">
      <c r="A15" s="113"/>
      <c r="B15" s="115"/>
      <c r="C15" s="114"/>
    </row>
    <row r="16" spans="1:3">
      <c r="A16" s="113"/>
      <c r="B16" s="114"/>
      <c r="C16" s="114"/>
    </row>
    <row r="17" spans="1:3">
      <c r="A17" s="113"/>
      <c r="B17" s="114"/>
      <c r="C17" s="115"/>
    </row>
    <row r="18" spans="1:3">
      <c r="A18" s="113"/>
      <c r="B18" s="114"/>
      <c r="C18" s="114"/>
    </row>
  </sheetData>
  <mergeCells count="2">
    <mergeCell ref="B2:C5"/>
    <mergeCell ref="A7:C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приложение1</vt:lpstr>
      <vt:lpstr>приложение3</vt:lpstr>
      <vt:lpstr>приложение 2</vt:lpstr>
      <vt:lpstr>приложение4</vt:lpstr>
      <vt:lpstr>приложение5</vt:lpstr>
      <vt:lpstr>приложение6</vt:lpstr>
      <vt:lpstr>Приложение7</vt:lpstr>
      <vt:lpstr>А1</vt:lpstr>
      <vt:lpstr>приложение4!Область_печати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 А.В.</dc:creator>
  <cp:lastModifiedBy>1</cp:lastModifiedBy>
  <cp:lastPrinted>2022-06-03T12:15:05Z</cp:lastPrinted>
  <dcterms:created xsi:type="dcterms:W3CDTF">2004-12-23T09:16:26Z</dcterms:created>
  <dcterms:modified xsi:type="dcterms:W3CDTF">2022-06-03T12:15:15Z</dcterms:modified>
</cp:coreProperties>
</file>